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364" activeTab="2"/>
  </bookViews>
  <sheets>
    <sheet name="SKP" sheetId="1" r:id="rId1"/>
    <sheet name="PENGUKURAN" sheetId="2" r:id="rId2"/>
    <sheet name="DP3" sheetId="3" r:id="rId3"/>
  </sheets>
  <definedNames>
    <definedName name="_xlfn.IFERROR" hidden="1">#NAME?</definedName>
    <definedName name="_xlnm.Print_Area" localSheetId="2">'DP3'!$A$38:$O$70</definedName>
    <definedName name="_xlnm.Print_Area" localSheetId="1">'PENGUKURAN'!$A$1:$R$49</definedName>
    <definedName name="_xlnm.Print_Area" localSheetId="0">'SKP'!$A$8:$K$48</definedName>
    <definedName name="_xlnm.Print_Titles" localSheetId="1">'PENGUKURAN'!$12:$14</definedName>
    <definedName name="_xlnm.Print_Titles" localSheetId="0">'SKP'!$8:$17</definedName>
  </definedNames>
  <calcPr fullCalcOnLoad="1"/>
</workbook>
</file>

<file path=xl/sharedStrings.xml><?xml version="1.0" encoding="utf-8"?>
<sst xmlns="http://schemas.openxmlformats.org/spreadsheetml/2006/main" count="206" uniqueCount="113">
  <si>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</si>
  <si>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</si>
  <si>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</si>
  <si>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</si>
  <si>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</si>
  <si>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</si>
  <si>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</si>
  <si>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</si>
  <si>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</si>
  <si>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</si>
  <si>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</si>
  <si>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</si>
  <si>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</si>
  <si>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</si>
  <si>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PENGHITUNGAN</t>
  </si>
  <si>
    <t>Kual/Mutu</t>
  </si>
  <si>
    <t>Waktu</t>
  </si>
  <si>
    <t>Biaya</t>
  </si>
  <si>
    <t>Nilai Capaian SKP</t>
  </si>
  <si>
    <t>PENILAIAN CAPAIAN SASARAN KERJA</t>
  </si>
  <si>
    <t>II. TUGAS TAMBAHAN DAN KREATIVITAS/UNSUR PENUNJANG :</t>
  </si>
  <si>
    <t>NILAI CAPAIAN SKP</t>
  </si>
  <si>
    <t>AK</t>
  </si>
  <si>
    <t>Catatan :</t>
  </si>
  <si>
    <t>* AK Bagi PNS yang memangku jabatan fungsional tertentu</t>
  </si>
  <si>
    <t>KUANT/OUTPUT</t>
  </si>
  <si>
    <t>Kuant/ Output</t>
  </si>
  <si>
    <t>Pejabat Penilai,</t>
  </si>
  <si>
    <t>III. KEGIATAN TUGAS JABATAN</t>
  </si>
  <si>
    <t>I. Kegiatan Tugas  Jabatan</t>
  </si>
  <si>
    <t>-</t>
  </si>
  <si>
    <t>(kreatifitas)</t>
  </si>
  <si>
    <t>kuantitas</t>
  </si>
  <si>
    <t>kualitas</t>
  </si>
  <si>
    <t>waktu</t>
  </si>
  <si>
    <t>biaya</t>
  </si>
  <si>
    <t>(76-((((1.76*G8-N8)/G8)*100)-100))</t>
  </si>
  <si>
    <t>(76-((((1.76*I8-P8)/I8)*100)-100))</t>
  </si>
  <si>
    <t>persen waktu</t>
  </si>
  <si>
    <t>persen biaya</t>
  </si>
  <si>
    <t>(1.76*G8-N8)/G8)*100)</t>
  </si>
  <si>
    <t>(1.76*I8-P8)/I8)*100)</t>
  </si>
  <si>
    <t>RW&lt;24</t>
  </si>
  <si>
    <t>RW&gt;24</t>
  </si>
  <si>
    <t>RB&lt;24</t>
  </si>
  <si>
    <t>RB&gt;24</t>
  </si>
  <si>
    <t>PEGAWAI NEGERI SIPIL*</t>
  </si>
  <si>
    <t>8.</t>
  </si>
  <si>
    <t>REKOMENDASI</t>
  </si>
  <si>
    <t>PENILAIAN PRESTASI KERJA</t>
  </si>
  <si>
    <t>PEGAWAI NEGERI SIPIL</t>
  </si>
  <si>
    <t>JANGKA WAKTU PENILAIAN</t>
  </si>
  <si>
    <t>1.</t>
  </si>
  <si>
    <t>YANG DINILAI</t>
  </si>
  <si>
    <t>a. Nama</t>
  </si>
  <si>
    <t>b. NIP</t>
  </si>
  <si>
    <t>c. Pangkat/Golongan Ruang</t>
  </si>
  <si>
    <t>d. Jabatan/Pekerjaan</t>
  </si>
  <si>
    <t>9.</t>
  </si>
  <si>
    <t>e. Unit Organisasi</t>
  </si>
  <si>
    <t>PEJABAT PENILAI,</t>
  </si>
  <si>
    <t>2.</t>
  </si>
  <si>
    <t>PEJABAT PENILAI</t>
  </si>
  <si>
    <t>10.</t>
  </si>
  <si>
    <t>PEGAWAI NEGERI SIPIL YANG DINILAI</t>
  </si>
  <si>
    <t>3.</t>
  </si>
  <si>
    <t>ATASAN PEJABAT PENILAI</t>
  </si>
  <si>
    <t>11.</t>
  </si>
  <si>
    <t>ATASAN PEJABAT PENILAI,</t>
  </si>
  <si>
    <t>4.</t>
  </si>
  <si>
    <t>UNSUR YANG DINILAI</t>
  </si>
  <si>
    <t>JUMLAH</t>
  </si>
  <si>
    <t>6.</t>
  </si>
  <si>
    <t>TANGGAPAN PEJABAT PENILAI</t>
  </si>
  <si>
    <t>ATAS KEBERATAN</t>
  </si>
  <si>
    <t xml:space="preserve">b. Perilaku </t>
  </si>
  <si>
    <t>1. Orientasi Pelayanan</t>
  </si>
  <si>
    <t xml:space="preserve">    Kerja</t>
  </si>
  <si>
    <t>2. Integritas</t>
  </si>
  <si>
    <t>3. Komitmen</t>
  </si>
  <si>
    <t>4. Disiplin</t>
  </si>
  <si>
    <t>5. Kerjasama</t>
  </si>
  <si>
    <t>6. Kepemimpinan</t>
  </si>
  <si>
    <t>7. Jumlah</t>
  </si>
  <si>
    <t>8. Rata-Rata</t>
  </si>
  <si>
    <t>TANGGAL :</t>
  </si>
  <si>
    <t>Nilai Prestasi Kerja</t>
  </si>
  <si>
    <t>5.</t>
  </si>
  <si>
    <t>KEBERATAN DARI PEGAWAI NEGERI</t>
  </si>
  <si>
    <t>7.</t>
  </si>
  <si>
    <t>KEPUTUSAN PEJABAT</t>
  </si>
  <si>
    <t>SIPIL YANG DINILAI (APABILA ADA)</t>
  </si>
  <si>
    <t>PENILAI ATAS KEBERATAN</t>
  </si>
  <si>
    <t>Tanggal, ……………………………………</t>
  </si>
  <si>
    <t>Bln</t>
  </si>
  <si>
    <t>NIP.</t>
  </si>
  <si>
    <t>X 60%</t>
  </si>
  <si>
    <t xml:space="preserve">9. Nilai Perilaku Kerja </t>
  </si>
  <si>
    <t>x 40%</t>
  </si>
  <si>
    <t xml:space="preserve">a. Sasaran Kinerja PNS (SKP)   =   </t>
  </si>
  <si>
    <t>Sebagai anggota TIM PAK PLP</t>
  </si>
  <si>
    <t>Sebagai anggota TIM Pemutahiran data Pegawai</t>
  </si>
  <si>
    <t>TARGET 1 TAHUN</t>
  </si>
  <si>
    <t>REALISASI 1 TAHUN</t>
  </si>
  <si>
    <t>Jangka Waktu Penilaian …. Januari 20…. - …. Desember 20….</t>
  </si>
  <si>
    <t>Jember,….. Desember 20…</t>
  </si>
  <si>
    <t>DIBUAT TANGGAL 2 JANUARI 20…</t>
  </si>
  <si>
    <t>DITERIMA TANGGAL 4 JANUARI 20…..</t>
  </si>
  <si>
    <t>DITERIMA TANGGAL 8 JANUARI 20….</t>
  </si>
  <si>
    <t>BULAN JANUARI s.d DESEMBER 2015</t>
  </si>
  <si>
    <t xml:space="preserve">Jember,     Januari 20    </t>
  </si>
  <si>
    <t>KEMENTERIAN RISET, TEKNOLOGI DAN PENDIDIKAN TINGGI</t>
  </si>
  <si>
    <t>POLITEKNIK NEGERI JEMBER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</si>
</sst>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"/>
    <numFmt numFmtId="171" formatCode="0.0"/>
    <numFmt numFmtId="172" formatCode="[$-421]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0"/>
    <numFmt numFmtId="179" formatCode="0.000000"/>
    <numFmt numFmtId="180" formatCode="#,##0.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ntique Olive Compact"/>
      <family val="2"/>
    </font>
    <font>
      <sz val="7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8"/>
      <name val="Arial Narrow"/>
      <family val="2"/>
    </font>
    <font>
      <sz val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/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double"/>
      <right style="double"/>
      <top>
        <color indexed="63"/>
      </top>
      <bottom style="thin"/>
    </border>
    <border>
      <left/>
      <right style="double"/>
      <top>
        <color indexed="63"/>
      </top>
      <bottom style="thin"/>
    </border>
    <border>
      <left style="double"/>
      <right/>
      <top>
        <color indexed="63"/>
      </top>
      <bottom style="thin"/>
    </border>
    <border>
      <left/>
      <right style="double"/>
      <top style="double"/>
      <bottom style="double"/>
    </border>
    <border>
      <left/>
      <right style="double"/>
      <top/>
      <bottom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thin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0" fillId="33" borderId="1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2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0" fontId="11" fillId="0" borderId="27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41" fontId="7" fillId="0" borderId="18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29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41" fontId="7" fillId="0" borderId="29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15" xfId="0" applyBorder="1" applyAlignment="1">
      <alignment/>
    </xf>
    <xf numFmtId="0" fontId="5" fillId="0" borderId="0" xfId="0" applyFont="1" applyAlignment="1" quotePrefix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41" fontId="5" fillId="0" borderId="0" xfId="0" applyNumberFormat="1" applyFont="1" applyAlignment="1">
      <alignment vertical="center"/>
    </xf>
    <xf numFmtId="178" fontId="5" fillId="0" borderId="0" xfId="0" applyNumberFormat="1" applyFont="1" applyAlignment="1" quotePrefix="1">
      <alignment vertical="center"/>
    </xf>
    <xf numFmtId="178" fontId="5" fillId="0" borderId="0" xfId="0" applyNumberFormat="1" applyFont="1" applyAlignment="1">
      <alignment vertical="center"/>
    </xf>
    <xf numFmtId="1" fontId="13" fillId="0" borderId="18" xfId="0" applyNumberFormat="1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41" fontId="54" fillId="0" borderId="0" xfId="43" applyFont="1" applyAlignment="1">
      <alignment vertical="center"/>
    </xf>
    <xf numFmtId="0" fontId="54" fillId="0" borderId="31" xfId="0" applyFont="1" applyBorder="1" applyAlignment="1">
      <alignment vertical="center"/>
    </xf>
    <xf numFmtId="0" fontId="54" fillId="0" borderId="32" xfId="0" applyFont="1" applyBorder="1" applyAlignment="1">
      <alignment vertical="center"/>
    </xf>
    <xf numFmtId="0" fontId="54" fillId="0" borderId="33" xfId="0" applyFont="1" applyBorder="1" applyAlignment="1">
      <alignment vertical="center"/>
    </xf>
    <xf numFmtId="0" fontId="54" fillId="0" borderId="34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35" xfId="0" applyFont="1" applyBorder="1" applyAlignment="1">
      <alignment vertical="center"/>
    </xf>
    <xf numFmtId="41" fontId="54" fillId="0" borderId="0" xfId="0" applyNumberFormat="1" applyFont="1" applyAlignment="1">
      <alignment vertical="center"/>
    </xf>
    <xf numFmtId="0" fontId="55" fillId="0" borderId="34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4" fillId="0" borderId="36" xfId="0" applyFont="1" applyBorder="1" applyAlignment="1">
      <alignment vertical="center"/>
    </xf>
    <xf numFmtId="0" fontId="54" fillId="0" borderId="37" xfId="0" applyFont="1" applyBorder="1" applyAlignment="1">
      <alignment vertical="center"/>
    </xf>
    <xf numFmtId="0" fontId="54" fillId="0" borderId="38" xfId="0" applyFont="1" applyBorder="1" applyAlignment="1">
      <alignment vertical="center"/>
    </xf>
    <xf numFmtId="0" fontId="54" fillId="0" borderId="39" xfId="0" applyFont="1" applyBorder="1" applyAlignment="1">
      <alignment vertical="center"/>
    </xf>
    <xf numFmtId="0" fontId="54" fillId="0" borderId="40" xfId="0" applyFont="1" applyBorder="1" applyAlignment="1">
      <alignment vertical="center"/>
    </xf>
    <xf numFmtId="0" fontId="54" fillId="0" borderId="34" xfId="0" applyFont="1" applyBorder="1" applyAlignment="1" quotePrefix="1">
      <alignment vertical="center"/>
    </xf>
    <xf numFmtId="0" fontId="55" fillId="0" borderId="0" xfId="0" applyFont="1" applyAlignment="1">
      <alignment horizontal="center" vertical="center"/>
    </xf>
    <xf numFmtId="0" fontId="55" fillId="0" borderId="39" xfId="0" applyFont="1" applyBorder="1" applyAlignment="1">
      <alignment vertical="center"/>
    </xf>
    <xf numFmtId="0" fontId="54" fillId="34" borderId="41" xfId="0" applyFont="1" applyFill="1" applyBorder="1" applyAlignment="1">
      <alignment horizontal="center" vertical="center"/>
    </xf>
    <xf numFmtId="0" fontId="54" fillId="0" borderId="34" xfId="0" applyFont="1" applyBorder="1" applyAlignment="1" quotePrefix="1">
      <alignment horizontal="center" vertical="center"/>
    </xf>
    <xf numFmtId="2" fontId="55" fillId="0" borderId="42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42" xfId="0" applyFont="1" applyBorder="1" applyAlignment="1">
      <alignment vertical="center" wrapText="1"/>
    </xf>
    <xf numFmtId="0" fontId="54" fillId="0" borderId="43" xfId="0" applyFont="1" applyBorder="1" applyAlignment="1">
      <alignment horizontal="left" vertical="center"/>
    </xf>
    <xf numFmtId="170" fontId="4" fillId="35" borderId="37" xfId="0" applyNumberFormat="1" applyFont="1" applyFill="1" applyBorder="1" applyAlignment="1">
      <alignment horizontal="center" vertical="center"/>
    </xf>
    <xf numFmtId="0" fontId="54" fillId="0" borderId="44" xfId="0" applyFont="1" applyBorder="1" applyAlignment="1">
      <alignment vertical="center" wrapText="1"/>
    </xf>
    <xf numFmtId="0" fontId="14" fillId="35" borderId="37" xfId="0" applyFont="1" applyFill="1" applyBorder="1" applyAlignment="1">
      <alignment horizontal="center" vertical="center"/>
    </xf>
    <xf numFmtId="2" fontId="55" fillId="0" borderId="37" xfId="0" applyNumberFormat="1" applyFont="1" applyBorder="1" applyAlignment="1">
      <alignment horizontal="center" vertical="center"/>
    </xf>
    <xf numFmtId="2" fontId="55" fillId="34" borderId="31" xfId="0" applyNumberFormat="1" applyFont="1" applyFill="1" applyBorder="1" applyAlignment="1">
      <alignment horizontal="center" vertical="center" wrapText="1"/>
    </xf>
    <xf numFmtId="0" fontId="54" fillId="0" borderId="44" xfId="0" applyFont="1" applyBorder="1" applyAlignment="1">
      <alignment vertical="center"/>
    </xf>
    <xf numFmtId="0" fontId="54" fillId="0" borderId="38" xfId="0" applyFont="1" applyBorder="1" applyAlignment="1" quotePrefix="1">
      <alignment horizontal="center" vertical="center"/>
    </xf>
    <xf numFmtId="170" fontId="4" fillId="34" borderId="27" xfId="0" applyNumberFormat="1" applyFont="1" applyFill="1" applyBorder="1" applyAlignment="1">
      <alignment horizontal="center" vertical="center"/>
    </xf>
    <xf numFmtId="0" fontId="54" fillId="0" borderId="31" xfId="0" applyFont="1" applyBorder="1" applyAlignment="1" quotePrefix="1">
      <alignment horizontal="center" vertical="center"/>
    </xf>
    <xf numFmtId="0" fontId="54" fillId="0" borderId="32" xfId="0" applyFont="1" applyBorder="1" applyAlignment="1">
      <alignment horizontal="left" vertical="center"/>
    </xf>
    <xf numFmtId="0" fontId="54" fillId="0" borderId="39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41" fontId="5" fillId="0" borderId="25" xfId="0" applyNumberFormat="1" applyFont="1" applyBorder="1" applyAlignment="1">
      <alignment horizontal="center" vertical="center"/>
    </xf>
    <xf numFmtId="180" fontId="5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 quotePrefix="1">
      <alignment vertical="center"/>
    </xf>
    <xf numFmtId="0" fontId="54" fillId="0" borderId="32" xfId="0" applyFont="1" applyBorder="1" applyAlignment="1" quotePrefix="1">
      <alignment horizontal="center" vertical="center"/>
    </xf>
    <xf numFmtId="0" fontId="55" fillId="0" borderId="43" xfId="0" applyFont="1" applyBorder="1" applyAlignment="1">
      <alignment vertical="center"/>
    </xf>
    <xf numFmtId="0" fontId="55" fillId="0" borderId="45" xfId="0" applyFont="1" applyBorder="1" applyAlignment="1">
      <alignment vertical="center"/>
    </xf>
    <xf numFmtId="0" fontId="55" fillId="0" borderId="41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180" fontId="5" fillId="0" borderId="23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180" fontId="5" fillId="0" borderId="47" xfId="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41" fontId="5" fillId="0" borderId="47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43" fontId="3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54" fillId="0" borderId="0" xfId="0" applyFont="1" applyBorder="1" applyAlignment="1">
      <alignment horizontal="left" vertical="center"/>
    </xf>
    <xf numFmtId="0" fontId="12" fillId="0" borderId="39" xfId="0" applyFont="1" applyBorder="1" applyAlignment="1">
      <alignment/>
    </xf>
    <xf numFmtId="0" fontId="12" fillId="0" borderId="39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1" fontId="7" fillId="0" borderId="16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41" fontId="13" fillId="0" borderId="18" xfId="0" applyNumberFormat="1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" fillId="0" borderId="34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5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43" fontId="54" fillId="0" borderId="45" xfId="42" applyFont="1" applyBorder="1" applyAlignment="1">
      <alignment horizontal="left" vertical="center"/>
    </xf>
    <xf numFmtId="43" fontId="54" fillId="0" borderId="45" xfId="42" applyFont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0" fontId="55" fillId="34" borderId="38" xfId="0" applyFont="1" applyFill="1" applyBorder="1" applyAlignment="1">
      <alignment horizontal="center" vertical="center"/>
    </xf>
    <xf numFmtId="0" fontId="55" fillId="34" borderId="39" xfId="0" applyFont="1" applyFill="1" applyBorder="1" applyAlignment="1">
      <alignment horizontal="center" vertical="center"/>
    </xf>
    <xf numFmtId="0" fontId="54" fillId="0" borderId="32" xfId="0" applyFont="1" applyBorder="1" applyAlignment="1">
      <alignment horizontal="left" vertical="center"/>
    </xf>
    <xf numFmtId="0" fontId="54" fillId="0" borderId="31" xfId="0" applyFont="1" applyBorder="1" applyAlignment="1" quotePrefix="1">
      <alignment horizontal="center" vertical="center"/>
    </xf>
    <xf numFmtId="0" fontId="54" fillId="0" borderId="34" xfId="0" applyFont="1" applyBorder="1" applyAlignment="1" quotePrefix="1">
      <alignment horizontal="center" vertical="center"/>
    </xf>
    <xf numFmtId="0" fontId="54" fillId="0" borderId="38" xfId="0" applyFont="1" applyBorder="1" applyAlignment="1" quotePrefix="1">
      <alignment horizontal="center" vertical="center"/>
    </xf>
    <xf numFmtId="0" fontId="54" fillId="34" borderId="43" xfId="0" applyFont="1" applyFill="1" applyBorder="1" applyAlignment="1">
      <alignment horizontal="left" vertical="center"/>
    </xf>
    <xf numFmtId="0" fontId="54" fillId="34" borderId="45" xfId="0" applyFont="1" applyFill="1" applyBorder="1" applyAlignment="1">
      <alignment horizontal="left" vertical="center"/>
    </xf>
    <xf numFmtId="0" fontId="54" fillId="0" borderId="33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43" fontId="55" fillId="0" borderId="43" xfId="0" applyNumberFormat="1" applyFont="1" applyBorder="1" applyAlignment="1">
      <alignment horizontal="center" vertical="center"/>
    </xf>
    <xf numFmtId="43" fontId="55" fillId="0" borderId="45" xfId="0" applyNumberFormat="1" applyFont="1" applyBorder="1" applyAlignment="1">
      <alignment horizontal="center" vertical="center"/>
    </xf>
    <xf numFmtId="0" fontId="54" fillId="0" borderId="37" xfId="0" applyFont="1" applyBorder="1" applyAlignment="1">
      <alignment horizontal="left" vertical="center"/>
    </xf>
    <xf numFmtId="0" fontId="54" fillId="0" borderId="39" xfId="0" applyFont="1" applyBorder="1" applyAlignment="1">
      <alignment horizontal="left" vertical="center"/>
    </xf>
    <xf numFmtId="0" fontId="54" fillId="0" borderId="40" xfId="0" applyFont="1" applyBorder="1" applyAlignment="1">
      <alignment horizontal="left" vertical="center"/>
    </xf>
    <xf numFmtId="0" fontId="54" fillId="0" borderId="42" xfId="0" applyFont="1" applyBorder="1" applyAlignment="1" quotePrefix="1">
      <alignment horizontal="center" vertical="center"/>
    </xf>
    <xf numFmtId="0" fontId="54" fillId="0" borderId="44" xfId="0" applyFont="1" applyBorder="1" applyAlignment="1" quotePrefix="1">
      <alignment horizontal="center" vertical="center"/>
    </xf>
    <xf numFmtId="0" fontId="54" fillId="0" borderId="36" xfId="0" applyFont="1" applyBorder="1" applyAlignment="1" quotePrefix="1">
      <alignment horizontal="center" vertical="center"/>
    </xf>
    <xf numFmtId="0" fontId="54" fillId="0" borderId="0" xfId="0" applyFont="1" applyBorder="1" applyAlignment="1">
      <alignment horizontal="left" vertical="center" shrinkToFit="1"/>
    </xf>
    <xf numFmtId="0" fontId="54" fillId="0" borderId="35" xfId="0" applyFont="1" applyBorder="1" applyAlignment="1">
      <alignment horizontal="left" vertical="center" shrinkToFit="1"/>
    </xf>
    <xf numFmtId="0" fontId="54" fillId="0" borderId="0" xfId="0" applyFont="1" applyBorder="1" applyAlignment="1">
      <alignment vertical="center" shrinkToFit="1"/>
    </xf>
    <xf numFmtId="0" fontId="54" fillId="0" borderId="35" xfId="0" applyFont="1" applyBorder="1" applyAlignment="1">
      <alignment vertical="center" shrinkToFit="1"/>
    </xf>
    <xf numFmtId="0" fontId="54" fillId="0" borderId="32" xfId="0" applyFont="1" applyBorder="1" applyAlignment="1">
      <alignment horizontal="left" vertical="center" shrinkToFit="1"/>
    </xf>
    <xf numFmtId="0" fontId="54" fillId="0" borderId="33" xfId="0" applyFont="1" applyBorder="1" applyAlignment="1">
      <alignment horizontal="left" vertical="center" shrinkToFit="1"/>
    </xf>
    <xf numFmtId="0" fontId="54" fillId="0" borderId="35" xfId="0" applyFont="1" applyBorder="1" applyAlignment="1">
      <alignment horizontal="left" vertical="center"/>
    </xf>
    <xf numFmtId="0" fontId="55" fillId="0" borderId="39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4" fillId="0" borderId="37" xfId="0" applyFont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152400</xdr:rowOff>
    </xdr:from>
    <xdr:to>
      <xdr:col>13</xdr:col>
      <xdr:colOff>180975</xdr:colOff>
      <xdr:row>6</xdr:row>
      <xdr:rowOff>0</xdr:rowOff>
    </xdr:to>
    <xdr:pic>
      <xdr:nvPicPr>
        <xdr:cNvPr id="1" name="Picture 1" descr="G:\logo\Government\lambang_garudaP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152400"/>
          <a:ext cx="1038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55"/>
  <sheetViews>
    <sheetView zoomScale="85" zoomScaleNormal="85" zoomScalePageLayoutView="0" workbookViewId="0" topLeftCell="A1">
      <selection activeCell="A8" sqref="A8:K48"/>
    </sheetView>
  </sheetViews>
  <sheetFormatPr defaultColWidth="9.140625" defaultRowHeight="12.75"/>
  <cols>
    <col min="1" max="1" width="4.7109375" style="0" customWidth="1"/>
    <col min="2" max="2" width="18.57421875" style="0" customWidth="1"/>
    <col min="3" max="3" width="36.7109375" style="0" customWidth="1"/>
    <col min="4" max="4" width="6.7109375" style="15" customWidth="1"/>
    <col min="5" max="5" width="9.00390625" style="0" customWidth="1"/>
    <col min="6" max="6" width="7.57421875" style="0" customWidth="1"/>
    <col min="7" max="7" width="7.421875" style="0" customWidth="1"/>
    <col min="8" max="8" width="12.00390625" style="0" customWidth="1"/>
    <col min="9" max="9" width="6.421875" style="0" customWidth="1"/>
    <col min="10" max="10" width="5.7109375" style="0" customWidth="1"/>
    <col min="11" max="11" width="13.140625" style="0" customWidth="1"/>
  </cols>
  <sheetData>
    <row r="8" spans="1:11" ht="15.75">
      <c r="A8" s="162" t="s">
        <v>0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</row>
    <row r="9" spans="1:11" ht="16.5" thickBot="1">
      <c r="A9" s="163" t="s">
        <v>50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</row>
    <row r="10" spans="1:11" ht="14.25" thickBot="1" thickTop="1">
      <c r="A10" s="1" t="s">
        <v>1</v>
      </c>
      <c r="B10" s="167" t="s">
        <v>2</v>
      </c>
      <c r="C10" s="168"/>
      <c r="D10" s="169"/>
      <c r="E10" s="17" t="s">
        <v>1</v>
      </c>
      <c r="F10" s="167" t="s">
        <v>3</v>
      </c>
      <c r="G10" s="168"/>
      <c r="H10" s="168"/>
      <c r="I10" s="168"/>
      <c r="J10" s="168"/>
      <c r="K10" s="169"/>
    </row>
    <row r="11" spans="1:11" ht="13.5" thickTop="1">
      <c r="A11" s="2">
        <v>1</v>
      </c>
      <c r="B11" s="4" t="s">
        <v>4</v>
      </c>
      <c r="C11" s="164"/>
      <c r="D11" s="166"/>
      <c r="E11" s="6">
        <v>1</v>
      </c>
      <c r="F11" s="170" t="s">
        <v>4</v>
      </c>
      <c r="G11" s="171"/>
      <c r="H11" s="164"/>
      <c r="I11" s="165"/>
      <c r="J11" s="165"/>
      <c r="K11" s="166"/>
    </row>
    <row r="12" spans="1:11" ht="12.75">
      <c r="A12" s="2">
        <v>2</v>
      </c>
      <c r="B12" s="4" t="s">
        <v>5</v>
      </c>
      <c r="C12" s="135"/>
      <c r="D12" s="136"/>
      <c r="E12" s="7">
        <v>2</v>
      </c>
      <c r="F12" s="145" t="s">
        <v>5</v>
      </c>
      <c r="G12" s="146"/>
      <c r="H12" s="135"/>
      <c r="I12" s="144"/>
      <c r="J12" s="144"/>
      <c r="K12" s="136"/>
    </row>
    <row r="13" spans="1:11" ht="12.75">
      <c r="A13" s="2">
        <v>3</v>
      </c>
      <c r="B13" s="4" t="s">
        <v>8</v>
      </c>
      <c r="C13" s="135"/>
      <c r="D13" s="136"/>
      <c r="E13" s="7">
        <v>3</v>
      </c>
      <c r="F13" s="145" t="s">
        <v>8</v>
      </c>
      <c r="G13" s="146"/>
      <c r="H13" s="135"/>
      <c r="I13" s="144"/>
      <c r="J13" s="144"/>
      <c r="K13" s="136"/>
    </row>
    <row r="14" spans="1:11" ht="12.75">
      <c r="A14" s="2">
        <v>4</v>
      </c>
      <c r="B14" s="4" t="s">
        <v>6</v>
      </c>
      <c r="C14" s="135"/>
      <c r="D14" s="136"/>
      <c r="E14" s="7">
        <v>4</v>
      </c>
      <c r="F14" s="145" t="s">
        <v>6</v>
      </c>
      <c r="G14" s="146"/>
      <c r="H14" s="135"/>
      <c r="I14" s="144"/>
      <c r="J14" s="144"/>
      <c r="K14" s="136"/>
    </row>
    <row r="15" spans="1:11" ht="13.5" thickBot="1">
      <c r="A15" s="3">
        <v>5</v>
      </c>
      <c r="B15" s="5" t="s">
        <v>7</v>
      </c>
      <c r="C15" s="137"/>
      <c r="D15" s="138"/>
      <c r="E15" s="8">
        <v>5</v>
      </c>
      <c r="F15" s="160" t="s">
        <v>7</v>
      </c>
      <c r="G15" s="161"/>
      <c r="H15" s="137"/>
      <c r="I15" s="139"/>
      <c r="J15" s="139"/>
      <c r="K15" s="138"/>
    </row>
    <row r="16" spans="1:11" ht="21" customHeight="1" thickBot="1" thickTop="1">
      <c r="A16" s="142" t="s">
        <v>1</v>
      </c>
      <c r="B16" s="154" t="s">
        <v>28</v>
      </c>
      <c r="C16" s="155"/>
      <c r="D16" s="156"/>
      <c r="E16" s="142" t="s">
        <v>22</v>
      </c>
      <c r="F16" s="151" t="s">
        <v>9</v>
      </c>
      <c r="G16" s="152"/>
      <c r="H16" s="152"/>
      <c r="I16" s="152"/>
      <c r="J16" s="152"/>
      <c r="K16" s="153"/>
    </row>
    <row r="17" spans="1:11" ht="22.5" customHeight="1" thickBot="1" thickTop="1">
      <c r="A17" s="143"/>
      <c r="B17" s="157"/>
      <c r="C17" s="158"/>
      <c r="D17" s="159"/>
      <c r="E17" s="143"/>
      <c r="F17" s="140" t="s">
        <v>25</v>
      </c>
      <c r="G17" s="141"/>
      <c r="H17" s="9" t="s">
        <v>10</v>
      </c>
      <c r="I17" s="140" t="s">
        <v>11</v>
      </c>
      <c r="J17" s="141"/>
      <c r="K17" s="9" t="s">
        <v>12</v>
      </c>
    </row>
    <row r="18" spans="1:11" s="18" customFormat="1" ht="33.75" customHeight="1" thickTop="1">
      <c r="A18" s="20">
        <v>1</v>
      </c>
      <c r="B18" s="149"/>
      <c r="C18" s="150"/>
      <c r="D18" s="100"/>
      <c r="E18" s="20"/>
      <c r="F18" s="21"/>
      <c r="G18" s="27"/>
      <c r="H18" s="20">
        <v>100</v>
      </c>
      <c r="I18" s="30">
        <v>12</v>
      </c>
      <c r="J18" s="22" t="s">
        <v>94</v>
      </c>
      <c r="K18" s="108" t="s">
        <v>30</v>
      </c>
    </row>
    <row r="19" spans="1:11" s="18" customFormat="1" ht="33.75" customHeight="1">
      <c r="A19" s="24">
        <v>2</v>
      </c>
      <c r="B19" s="173"/>
      <c r="C19" s="174"/>
      <c r="D19" s="102"/>
      <c r="E19" s="101"/>
      <c r="F19" s="103"/>
      <c r="G19" s="104"/>
      <c r="H19" s="101">
        <v>100</v>
      </c>
      <c r="I19" s="105">
        <v>12</v>
      </c>
      <c r="J19" s="106" t="s">
        <v>94</v>
      </c>
      <c r="K19" s="107" t="s">
        <v>30</v>
      </c>
    </row>
    <row r="20" spans="1:11" s="18" customFormat="1" ht="33.75" customHeight="1">
      <c r="A20" s="24">
        <v>3</v>
      </c>
      <c r="B20" s="173"/>
      <c r="C20" s="174"/>
      <c r="D20" s="102"/>
      <c r="E20" s="101"/>
      <c r="F20" s="103"/>
      <c r="G20" s="104"/>
      <c r="H20" s="101">
        <v>100</v>
      </c>
      <c r="I20" s="105">
        <v>12</v>
      </c>
      <c r="J20" s="106" t="s">
        <v>94</v>
      </c>
      <c r="K20" s="107" t="s">
        <v>30</v>
      </c>
    </row>
    <row r="21" spans="1:11" s="18" customFormat="1" ht="33.75" customHeight="1">
      <c r="A21" s="24">
        <v>4</v>
      </c>
      <c r="B21" s="173"/>
      <c r="C21" s="174"/>
      <c r="D21" s="102"/>
      <c r="E21" s="101"/>
      <c r="F21" s="103"/>
      <c r="G21" s="104"/>
      <c r="H21" s="101">
        <v>100</v>
      </c>
      <c r="I21" s="105">
        <v>12</v>
      </c>
      <c r="J21" s="106" t="s">
        <v>94</v>
      </c>
      <c r="K21" s="107" t="s">
        <v>30</v>
      </c>
    </row>
    <row r="22" spans="1:11" s="18" customFormat="1" ht="33.75" customHeight="1">
      <c r="A22" s="24">
        <v>5</v>
      </c>
      <c r="B22" s="173"/>
      <c r="C22" s="174"/>
      <c r="D22" s="102"/>
      <c r="E22" s="101"/>
      <c r="F22" s="103"/>
      <c r="G22" s="104"/>
      <c r="H22" s="101">
        <v>100</v>
      </c>
      <c r="I22" s="105">
        <v>12</v>
      </c>
      <c r="J22" s="106" t="s">
        <v>94</v>
      </c>
      <c r="K22" s="107" t="s">
        <v>30</v>
      </c>
    </row>
    <row r="23" spans="1:11" s="18" customFormat="1" ht="33.75" customHeight="1">
      <c r="A23" s="24">
        <v>6</v>
      </c>
      <c r="B23" s="173"/>
      <c r="C23" s="174"/>
      <c r="D23" s="102"/>
      <c r="E23" s="101"/>
      <c r="F23" s="103"/>
      <c r="G23" s="104"/>
      <c r="H23" s="101">
        <v>100</v>
      </c>
      <c r="I23" s="105">
        <v>12</v>
      </c>
      <c r="J23" s="106" t="s">
        <v>94</v>
      </c>
      <c r="K23" s="107" t="s">
        <v>30</v>
      </c>
    </row>
    <row r="24" spans="1:11" s="18" customFormat="1" ht="33.75" customHeight="1">
      <c r="A24" s="24">
        <v>7</v>
      </c>
      <c r="B24" s="173"/>
      <c r="C24" s="174"/>
      <c r="D24" s="102"/>
      <c r="E24" s="101"/>
      <c r="F24" s="103"/>
      <c r="G24" s="104"/>
      <c r="H24" s="101">
        <v>100</v>
      </c>
      <c r="I24" s="105">
        <v>12</v>
      </c>
      <c r="J24" s="106" t="s">
        <v>94</v>
      </c>
      <c r="K24" s="107" t="s">
        <v>30</v>
      </c>
    </row>
    <row r="25" spans="1:11" s="18" customFormat="1" ht="33.75" customHeight="1">
      <c r="A25" s="24">
        <v>8</v>
      </c>
      <c r="B25" s="173"/>
      <c r="C25" s="174"/>
      <c r="D25" s="102"/>
      <c r="E25" s="101"/>
      <c r="F25" s="103"/>
      <c r="G25" s="104"/>
      <c r="H25" s="101">
        <v>100</v>
      </c>
      <c r="I25" s="105">
        <v>12</v>
      </c>
      <c r="J25" s="106" t="s">
        <v>94</v>
      </c>
      <c r="K25" s="107" t="s">
        <v>30</v>
      </c>
    </row>
    <row r="26" spans="1:11" s="18" customFormat="1" ht="33.75" customHeight="1">
      <c r="A26" s="24">
        <v>9</v>
      </c>
      <c r="B26" s="173"/>
      <c r="C26" s="174"/>
      <c r="D26" s="102"/>
      <c r="E26" s="101"/>
      <c r="F26" s="103"/>
      <c r="G26" s="104"/>
      <c r="H26" s="101">
        <v>100</v>
      </c>
      <c r="I26" s="105">
        <v>12</v>
      </c>
      <c r="J26" s="106" t="s">
        <v>94</v>
      </c>
      <c r="K26" s="107" t="s">
        <v>30</v>
      </c>
    </row>
    <row r="27" spans="1:11" s="18" customFormat="1" ht="33.75" customHeight="1">
      <c r="A27" s="24">
        <v>10</v>
      </c>
      <c r="B27" s="173"/>
      <c r="C27" s="174"/>
      <c r="D27" s="102"/>
      <c r="E27" s="101"/>
      <c r="F27" s="103"/>
      <c r="G27" s="104"/>
      <c r="H27" s="101">
        <v>100</v>
      </c>
      <c r="I27" s="105">
        <v>12</v>
      </c>
      <c r="J27" s="106" t="s">
        <v>94</v>
      </c>
      <c r="K27" s="107" t="s">
        <v>30</v>
      </c>
    </row>
    <row r="28" spans="1:11" s="18" customFormat="1" ht="33.75" customHeight="1">
      <c r="A28" s="24">
        <v>11</v>
      </c>
      <c r="B28" s="147"/>
      <c r="C28" s="148"/>
      <c r="D28" s="102"/>
      <c r="E28" s="101"/>
      <c r="F28" s="103"/>
      <c r="G28" s="104"/>
      <c r="H28" s="101">
        <v>100</v>
      </c>
      <c r="I28" s="105">
        <v>12</v>
      </c>
      <c r="J28" s="106" t="s">
        <v>94</v>
      </c>
      <c r="K28" s="107" t="s">
        <v>30</v>
      </c>
    </row>
    <row r="29" spans="1:11" s="18" customFormat="1" ht="33.75" customHeight="1">
      <c r="A29" s="24">
        <v>12</v>
      </c>
      <c r="B29" s="147"/>
      <c r="C29" s="148"/>
      <c r="D29" s="90"/>
      <c r="E29" s="101"/>
      <c r="F29" s="23"/>
      <c r="G29" s="28"/>
      <c r="H29" s="24">
        <v>100</v>
      </c>
      <c r="I29" s="29">
        <v>12</v>
      </c>
      <c r="J29" s="25" t="s">
        <v>94</v>
      </c>
      <c r="K29" s="89" t="s">
        <v>30</v>
      </c>
    </row>
    <row r="30" spans="1:11" s="18" customFormat="1" ht="33.75" customHeight="1">
      <c r="A30" s="24">
        <v>13</v>
      </c>
      <c r="B30" s="147"/>
      <c r="C30" s="148"/>
      <c r="D30" s="90"/>
      <c r="E30" s="101"/>
      <c r="F30" s="23"/>
      <c r="G30" s="28"/>
      <c r="H30" s="24">
        <v>100</v>
      </c>
      <c r="I30" s="29">
        <v>12</v>
      </c>
      <c r="J30" s="25" t="s">
        <v>94</v>
      </c>
      <c r="K30" s="89" t="s">
        <v>30</v>
      </c>
    </row>
    <row r="31" spans="1:11" s="18" customFormat="1" ht="33.75" customHeight="1">
      <c r="A31" s="24">
        <v>14</v>
      </c>
      <c r="B31" s="147"/>
      <c r="C31" s="148"/>
      <c r="D31" s="90"/>
      <c r="E31" s="101"/>
      <c r="F31" s="23"/>
      <c r="G31" s="28"/>
      <c r="H31" s="24">
        <v>100</v>
      </c>
      <c r="I31" s="29">
        <v>12</v>
      </c>
      <c r="J31" s="25" t="s">
        <v>94</v>
      </c>
      <c r="K31" s="89" t="s">
        <v>30</v>
      </c>
    </row>
    <row r="32" spans="1:11" s="18" customFormat="1" ht="33.75" customHeight="1">
      <c r="A32" s="24">
        <v>15</v>
      </c>
      <c r="B32" s="147"/>
      <c r="C32" s="148"/>
      <c r="D32" s="90"/>
      <c r="E32" s="101"/>
      <c r="F32" s="23"/>
      <c r="G32" s="28"/>
      <c r="H32" s="24">
        <v>100</v>
      </c>
      <c r="I32" s="29">
        <v>12</v>
      </c>
      <c r="J32" s="25" t="s">
        <v>94</v>
      </c>
      <c r="K32" s="89" t="s">
        <v>30</v>
      </c>
    </row>
    <row r="33" spans="1:11" s="18" customFormat="1" ht="33.75" customHeight="1">
      <c r="A33" s="24">
        <v>16</v>
      </c>
      <c r="B33" s="147"/>
      <c r="C33" s="148"/>
      <c r="D33" s="90"/>
      <c r="E33" s="101"/>
      <c r="F33" s="23"/>
      <c r="G33" s="28"/>
      <c r="H33" s="24">
        <v>100</v>
      </c>
      <c r="I33" s="29">
        <v>12</v>
      </c>
      <c r="J33" s="25" t="s">
        <v>94</v>
      </c>
      <c r="K33" s="89" t="s">
        <v>30</v>
      </c>
    </row>
    <row r="34" spans="1:11" s="18" customFormat="1" ht="33.75" customHeight="1">
      <c r="A34" s="24">
        <v>17</v>
      </c>
      <c r="B34" s="147"/>
      <c r="C34" s="148"/>
      <c r="D34" s="90"/>
      <c r="E34" s="101"/>
      <c r="F34" s="23"/>
      <c r="G34" s="28"/>
      <c r="H34" s="24">
        <v>100</v>
      </c>
      <c r="I34" s="29">
        <v>12</v>
      </c>
      <c r="J34" s="25" t="s">
        <v>94</v>
      </c>
      <c r="K34" s="89" t="s">
        <v>30</v>
      </c>
    </row>
    <row r="35" spans="1:11" s="18" customFormat="1" ht="33.75" customHeight="1">
      <c r="A35" s="24">
        <v>18</v>
      </c>
      <c r="B35" s="147"/>
      <c r="C35" s="148"/>
      <c r="D35" s="90"/>
      <c r="E35" s="101"/>
      <c r="F35" s="23"/>
      <c r="G35" s="28"/>
      <c r="H35" s="24">
        <v>100</v>
      </c>
      <c r="I35" s="29">
        <v>12</v>
      </c>
      <c r="J35" s="25" t="s">
        <v>94</v>
      </c>
      <c r="K35" s="89" t="s">
        <v>30</v>
      </c>
    </row>
    <row r="36" spans="1:11" s="18" customFormat="1" ht="33.75" customHeight="1">
      <c r="A36" s="24">
        <v>19</v>
      </c>
      <c r="B36" s="147"/>
      <c r="C36" s="148"/>
      <c r="D36" s="90"/>
      <c r="E36" s="101"/>
      <c r="F36" s="23"/>
      <c r="G36" s="28"/>
      <c r="H36" s="24">
        <v>100</v>
      </c>
      <c r="I36" s="29">
        <v>12</v>
      </c>
      <c r="J36" s="25" t="s">
        <v>94</v>
      </c>
      <c r="K36" s="89" t="s">
        <v>30</v>
      </c>
    </row>
    <row r="37" spans="1:13" s="18" customFormat="1" ht="33.75" customHeight="1">
      <c r="A37" s="24">
        <v>20</v>
      </c>
      <c r="B37" s="147"/>
      <c r="C37" s="148"/>
      <c r="D37" s="90"/>
      <c r="E37" s="101"/>
      <c r="F37" s="23"/>
      <c r="G37" s="28"/>
      <c r="H37" s="24">
        <v>100</v>
      </c>
      <c r="I37" s="29">
        <v>12</v>
      </c>
      <c r="J37" s="25" t="s">
        <v>94</v>
      </c>
      <c r="K37" s="89" t="s">
        <v>30</v>
      </c>
      <c r="M37" s="18">
        <f>SUM(E18:E37)</f>
        <v>0</v>
      </c>
    </row>
    <row r="38" ht="6.75" customHeight="1"/>
    <row r="39" spans="7:11" ht="12.75">
      <c r="G39" s="175" t="s">
        <v>110</v>
      </c>
      <c r="H39" s="172"/>
      <c r="I39" s="172"/>
      <c r="J39" s="172"/>
      <c r="K39" s="172"/>
    </row>
    <row r="40" spans="2:11" ht="12.75">
      <c r="B40" s="172" t="s">
        <v>27</v>
      </c>
      <c r="C40" s="172"/>
      <c r="D40" s="97"/>
      <c r="E40" s="97"/>
      <c r="F40" s="15"/>
      <c r="G40" s="172" t="s">
        <v>13</v>
      </c>
      <c r="H40" s="172"/>
      <c r="I40" s="172"/>
      <c r="J40" s="172"/>
      <c r="K40" s="172"/>
    </row>
    <row r="41" ht="9.75" customHeight="1"/>
    <row r="42" ht="9.75" customHeight="1"/>
    <row r="43" ht="9.75" customHeight="1"/>
    <row r="44" spans="2:11" ht="12.75">
      <c r="B44" s="120"/>
      <c r="C44" s="120"/>
      <c r="D44" s="99"/>
      <c r="E44" s="99"/>
      <c r="F44" s="15"/>
      <c r="G44" s="99"/>
      <c r="H44" s="119"/>
      <c r="I44" s="119"/>
      <c r="J44" s="119"/>
      <c r="K44" s="119"/>
    </row>
    <row r="45" spans="2:11" ht="12.75">
      <c r="B45" s="98" t="s">
        <v>95</v>
      </c>
      <c r="C45" s="16"/>
      <c r="D45" s="97"/>
      <c r="E45" s="97"/>
      <c r="H45" s="15" t="s">
        <v>95</v>
      </c>
      <c r="I45" s="97"/>
      <c r="J45" s="97"/>
      <c r="K45" s="97"/>
    </row>
    <row r="47" spans="1:6" ht="12.75">
      <c r="A47" s="176" t="s">
        <v>23</v>
      </c>
      <c r="B47" s="176"/>
      <c r="C47" s="176"/>
      <c r="D47" s="176"/>
      <c r="E47" s="176"/>
      <c r="F47" s="16"/>
    </row>
    <row r="48" spans="1:6" ht="12.75">
      <c r="A48" s="176" t="s">
        <v>24</v>
      </c>
      <c r="B48" s="176"/>
      <c r="C48" s="176"/>
      <c r="D48" s="176"/>
      <c r="E48" s="176"/>
      <c r="F48" s="16"/>
    </row>
    <row r="49" spans="1:6" ht="12.75">
      <c r="A49" s="172"/>
      <c r="B49" s="172"/>
      <c r="C49" s="172"/>
      <c r="D49" s="172"/>
      <c r="E49" s="172"/>
      <c r="F49" s="15"/>
    </row>
    <row r="52" ht="12.75">
      <c r="B52" s="44"/>
    </row>
    <row r="53" ht="12.75">
      <c r="B53" s="44"/>
    </row>
    <row r="54" ht="12.75">
      <c r="B54" s="44"/>
    </row>
    <row r="55" ht="12.75">
      <c r="B55" s="44"/>
    </row>
  </sheetData>
  <sheetProtection/>
  <mergeCells count="51">
    <mergeCell ref="B22:C22"/>
    <mergeCell ref="B21:C21"/>
    <mergeCell ref="B20:C20"/>
    <mergeCell ref="A48:E48"/>
    <mergeCell ref="G40:K40"/>
    <mergeCell ref="A47:E47"/>
    <mergeCell ref="B40:C40"/>
    <mergeCell ref="B19:C19"/>
    <mergeCell ref="G39:K39"/>
    <mergeCell ref="B36:C36"/>
    <mergeCell ref="B33:C33"/>
    <mergeCell ref="B26:C26"/>
    <mergeCell ref="B25:C25"/>
    <mergeCell ref="B32:C32"/>
    <mergeCell ref="B30:C30"/>
    <mergeCell ref="B24:C24"/>
    <mergeCell ref="B23:C23"/>
    <mergeCell ref="F13:G13"/>
    <mergeCell ref="C13:D13"/>
    <mergeCell ref="H13:K13"/>
    <mergeCell ref="A16:A17"/>
    <mergeCell ref="A49:E49"/>
    <mergeCell ref="B29:C29"/>
    <mergeCell ref="B28:C28"/>
    <mergeCell ref="B27:C27"/>
    <mergeCell ref="B34:C34"/>
    <mergeCell ref="B35:C35"/>
    <mergeCell ref="A8:K8"/>
    <mergeCell ref="A9:K9"/>
    <mergeCell ref="H11:K11"/>
    <mergeCell ref="B10:D10"/>
    <mergeCell ref="C11:D11"/>
    <mergeCell ref="F10:K10"/>
    <mergeCell ref="F11:G11"/>
    <mergeCell ref="C12:D12"/>
    <mergeCell ref="B37:C37"/>
    <mergeCell ref="B18:C18"/>
    <mergeCell ref="F16:K16"/>
    <mergeCell ref="B16:D17"/>
    <mergeCell ref="F17:G17"/>
    <mergeCell ref="F15:G15"/>
    <mergeCell ref="B31:C31"/>
    <mergeCell ref="H12:K12"/>
    <mergeCell ref="F12:G12"/>
    <mergeCell ref="C14:D14"/>
    <mergeCell ref="C15:D15"/>
    <mergeCell ref="H15:K15"/>
    <mergeCell ref="I17:J17"/>
    <mergeCell ref="E16:E17"/>
    <mergeCell ref="H14:K14"/>
    <mergeCell ref="F14:G14"/>
  </mergeCells>
  <printOptions horizontalCentered="1"/>
  <pageMargins left="0.25" right="0.02" top="1" bottom="1" header="0.511811023622047" footer="0.27559055118110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9"/>
  <sheetViews>
    <sheetView zoomScale="115" zoomScaleNormal="115" zoomScalePageLayoutView="0" workbookViewId="0" topLeftCell="A1">
      <selection activeCell="A1" sqref="A1:R49"/>
    </sheetView>
  </sheetViews>
  <sheetFormatPr defaultColWidth="9.140625" defaultRowHeight="12.75"/>
  <cols>
    <col min="1" max="1" width="4.28125" style="0" customWidth="1"/>
    <col min="2" max="2" width="34.140625" style="0" customWidth="1"/>
    <col min="3" max="4" width="4.7109375" style="0" customWidth="1"/>
    <col min="5" max="5" width="8.421875" style="0" customWidth="1"/>
    <col min="6" max="6" width="6.7109375" style="0" customWidth="1"/>
    <col min="7" max="7" width="4.7109375" style="0" customWidth="1"/>
    <col min="8" max="8" width="4.421875" style="0" customWidth="1"/>
    <col min="9" max="9" width="4.421875" style="0" bestFit="1" customWidth="1"/>
    <col min="10" max="10" width="4.7109375" style="0" customWidth="1"/>
    <col min="11" max="11" width="5.00390625" style="0" customWidth="1"/>
    <col min="12" max="12" width="7.421875" style="0" customWidth="1"/>
    <col min="13" max="13" width="7.140625" style="0" customWidth="1"/>
    <col min="14" max="14" width="4.00390625" style="0" customWidth="1"/>
    <col min="15" max="15" width="4.421875" style="0" customWidth="1"/>
    <col min="16" max="16" width="6.57421875" style="0" customWidth="1"/>
    <col min="17" max="17" width="13.140625" style="0" customWidth="1"/>
    <col min="18" max="18" width="9.57421875" style="0" customWidth="1"/>
    <col min="20" max="20" width="4.28125" style="0" customWidth="1"/>
    <col min="21" max="21" width="10.00390625" style="0" customWidth="1"/>
    <col min="22" max="22" width="9.140625" style="0" customWidth="1"/>
    <col min="23" max="23" width="12.00390625" style="0" customWidth="1"/>
    <col min="24" max="24" width="11.57421875" style="0" customWidth="1"/>
    <col min="25" max="25" width="8.57421875" style="0" customWidth="1"/>
    <col min="26" max="26" width="19.8515625" style="0" customWidth="1"/>
    <col min="27" max="27" width="10.421875" style="0" customWidth="1"/>
    <col min="28" max="28" width="7.421875" style="0" customWidth="1"/>
    <col min="29" max="30" width="10.421875" style="0" customWidth="1"/>
    <col min="31" max="32" width="8.57421875" style="0" customWidth="1"/>
    <col min="33" max="33" width="12.00390625" style="0" customWidth="1"/>
    <col min="34" max="34" width="9.140625" style="0" customWidth="1"/>
    <col min="36" max="41" width="9.140625" style="0" hidden="1" customWidth="1"/>
  </cols>
  <sheetData>
    <row r="1" spans="1:18" ht="15.75">
      <c r="A1" s="162" t="s">
        <v>19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18" ht="15.75">
      <c r="A2" s="162" t="s">
        <v>46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</row>
    <row r="3" ht="13.5" thickBot="1">
      <c r="A3" s="111" t="s">
        <v>104</v>
      </c>
    </row>
    <row r="4" spans="1:18" ht="14.25" thickBot="1" thickTop="1">
      <c r="A4" s="116" t="s">
        <v>1</v>
      </c>
      <c r="B4" s="204" t="str">
        <f>SKP!B10</f>
        <v>I. PEJABAT PENILAI</v>
      </c>
      <c r="C4" s="204"/>
      <c r="D4" s="204"/>
      <c r="E4" s="204"/>
      <c r="F4" s="204"/>
      <c r="G4" s="204"/>
      <c r="H4" s="204"/>
      <c r="I4" s="204"/>
      <c r="J4" s="117" t="s">
        <v>1</v>
      </c>
      <c r="K4" s="205" t="str">
        <f>SKP!F10</f>
        <v>II. PEGAWAI NEGERI SIPIL YANG DINILAI</v>
      </c>
      <c r="L4" s="206"/>
      <c r="M4" s="206"/>
      <c r="N4" s="206"/>
      <c r="O4" s="206"/>
      <c r="P4" s="206"/>
      <c r="Q4" s="206"/>
      <c r="R4" s="207"/>
    </row>
    <row r="5" spans="1:18" ht="13.5" thickTop="1">
      <c r="A5" s="112">
        <v>1</v>
      </c>
      <c r="B5" s="113" t="str">
        <f>SKP!B11</f>
        <v>Nama</v>
      </c>
      <c r="C5" s="203">
        <f>SKP!C11</f>
        <v>0</v>
      </c>
      <c r="D5" s="203"/>
      <c r="E5" s="203"/>
      <c r="F5" s="203"/>
      <c r="G5" s="203"/>
      <c r="H5" s="203"/>
      <c r="I5" s="203"/>
      <c r="J5" s="7">
        <v>1</v>
      </c>
      <c r="K5" s="203" t="str">
        <f>SKP!F11</f>
        <v>Nama</v>
      </c>
      <c r="L5" s="203"/>
      <c r="M5" s="203"/>
      <c r="N5" s="203"/>
      <c r="O5" s="203"/>
      <c r="P5" s="203">
        <f>SKP!H11</f>
        <v>0</v>
      </c>
      <c r="Q5" s="203"/>
      <c r="R5" s="203"/>
    </row>
    <row r="6" spans="1:18" ht="12.75">
      <c r="A6" s="112">
        <v>2</v>
      </c>
      <c r="B6" s="113" t="str">
        <f>SKP!B12</f>
        <v>NIP</v>
      </c>
      <c r="C6" s="203">
        <f>SKP!C12</f>
        <v>0</v>
      </c>
      <c r="D6" s="203"/>
      <c r="E6" s="203"/>
      <c r="F6" s="203"/>
      <c r="G6" s="203"/>
      <c r="H6" s="203"/>
      <c r="I6" s="203"/>
      <c r="J6" s="7">
        <v>2</v>
      </c>
      <c r="K6" s="203" t="str">
        <f>SKP!F12</f>
        <v>NIP</v>
      </c>
      <c r="L6" s="203"/>
      <c r="M6" s="203"/>
      <c r="N6" s="203"/>
      <c r="O6" s="203"/>
      <c r="P6" s="203">
        <f>SKP!H12</f>
        <v>0</v>
      </c>
      <c r="Q6" s="203"/>
      <c r="R6" s="203"/>
    </row>
    <row r="7" spans="1:18" ht="12.75">
      <c r="A7" s="112">
        <v>3</v>
      </c>
      <c r="B7" s="113" t="str">
        <f>SKP!B13</f>
        <v>Pangkat/Gol.Ruang</v>
      </c>
      <c r="C7" s="203">
        <f>SKP!C13</f>
        <v>0</v>
      </c>
      <c r="D7" s="203"/>
      <c r="E7" s="203"/>
      <c r="F7" s="203"/>
      <c r="G7" s="203"/>
      <c r="H7" s="203"/>
      <c r="I7" s="203"/>
      <c r="J7" s="7">
        <v>3</v>
      </c>
      <c r="K7" s="203" t="str">
        <f>SKP!F13</f>
        <v>Pangkat/Gol.Ruang</v>
      </c>
      <c r="L7" s="203"/>
      <c r="M7" s="203"/>
      <c r="N7" s="203"/>
      <c r="O7" s="203"/>
      <c r="P7" s="203">
        <f>SKP!H13</f>
        <v>0</v>
      </c>
      <c r="Q7" s="203"/>
      <c r="R7" s="203"/>
    </row>
    <row r="8" spans="1:18" ht="12.75">
      <c r="A8" s="112">
        <v>4</v>
      </c>
      <c r="B8" s="113" t="str">
        <f>SKP!B14</f>
        <v>Jabatan</v>
      </c>
      <c r="C8" s="203">
        <f>SKP!C14</f>
        <v>0</v>
      </c>
      <c r="D8" s="203"/>
      <c r="E8" s="203"/>
      <c r="F8" s="203"/>
      <c r="G8" s="203"/>
      <c r="H8" s="203"/>
      <c r="I8" s="203"/>
      <c r="J8" s="7">
        <v>4</v>
      </c>
      <c r="K8" s="203" t="str">
        <f>SKP!F14</f>
        <v>Jabatan</v>
      </c>
      <c r="L8" s="203"/>
      <c r="M8" s="203"/>
      <c r="N8" s="203"/>
      <c r="O8" s="203"/>
      <c r="P8" s="203">
        <f>SKP!H14</f>
        <v>0</v>
      </c>
      <c r="Q8" s="203"/>
      <c r="R8" s="203"/>
    </row>
    <row r="9" spans="1:18" ht="13.5" thickBot="1">
      <c r="A9" s="114">
        <v>5</v>
      </c>
      <c r="B9" s="115" t="str">
        <f>SKP!B15</f>
        <v>Unit Kerja</v>
      </c>
      <c r="C9" s="210">
        <f>SKP!C15</f>
        <v>0</v>
      </c>
      <c r="D9" s="210"/>
      <c r="E9" s="210"/>
      <c r="F9" s="210"/>
      <c r="G9" s="210"/>
      <c r="H9" s="210"/>
      <c r="I9" s="210"/>
      <c r="J9" s="8">
        <v>5</v>
      </c>
      <c r="K9" s="210" t="str">
        <f>SKP!F15</f>
        <v>Unit Kerja</v>
      </c>
      <c r="L9" s="210"/>
      <c r="M9" s="210"/>
      <c r="N9" s="210"/>
      <c r="O9" s="210"/>
      <c r="P9" s="210">
        <f>SKP!H15</f>
        <v>0</v>
      </c>
      <c r="Q9" s="210"/>
      <c r="R9" s="210"/>
    </row>
    <row r="10" spans="1:17" ht="4.5" customHeight="1" thickTop="1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</row>
    <row r="11" spans="2:6" ht="4.5" customHeight="1" thickBot="1">
      <c r="B11" s="11"/>
      <c r="C11" s="11"/>
      <c r="D11" s="11"/>
      <c r="E11" s="11"/>
      <c r="F11" s="11"/>
    </row>
    <row r="12" spans="1:36" ht="13.5" customHeight="1" thickBot="1" thickTop="1">
      <c r="A12" s="142" t="s">
        <v>1</v>
      </c>
      <c r="B12" s="196" t="s">
        <v>29</v>
      </c>
      <c r="C12" s="196" t="s">
        <v>22</v>
      </c>
      <c r="D12" s="151" t="s">
        <v>102</v>
      </c>
      <c r="E12" s="152"/>
      <c r="F12" s="152"/>
      <c r="G12" s="152"/>
      <c r="H12" s="152"/>
      <c r="I12" s="153"/>
      <c r="J12" s="208" t="s">
        <v>22</v>
      </c>
      <c r="K12" s="151" t="s">
        <v>103</v>
      </c>
      <c r="L12" s="152"/>
      <c r="M12" s="152"/>
      <c r="N12" s="152"/>
      <c r="O12" s="152"/>
      <c r="P12" s="153"/>
      <c r="Q12" s="212" t="s">
        <v>14</v>
      </c>
      <c r="R12" s="194" t="s">
        <v>21</v>
      </c>
      <c r="AB12" s="43"/>
      <c r="AC12" s="43"/>
      <c r="AD12" s="43"/>
      <c r="AE12" s="43"/>
      <c r="AF12" s="43"/>
      <c r="AG12" s="43"/>
      <c r="AH12" s="43"/>
      <c r="AI12" s="43"/>
      <c r="AJ12" s="43"/>
    </row>
    <row r="13" spans="1:34" ht="14.25" customHeight="1" thickBot="1" thickTop="1">
      <c r="A13" s="143"/>
      <c r="B13" s="197"/>
      <c r="C13" s="197"/>
      <c r="D13" s="181" t="s">
        <v>26</v>
      </c>
      <c r="E13" s="182"/>
      <c r="F13" s="10" t="s">
        <v>15</v>
      </c>
      <c r="G13" s="181" t="s">
        <v>16</v>
      </c>
      <c r="H13" s="182"/>
      <c r="I13" s="10" t="s">
        <v>17</v>
      </c>
      <c r="J13" s="209"/>
      <c r="K13" s="181" t="s">
        <v>26</v>
      </c>
      <c r="L13" s="182"/>
      <c r="M13" s="10" t="s">
        <v>15</v>
      </c>
      <c r="N13" s="181" t="s">
        <v>16</v>
      </c>
      <c r="O13" s="182"/>
      <c r="P13" s="10" t="s">
        <v>17</v>
      </c>
      <c r="Q13" s="213"/>
      <c r="R13" s="195"/>
      <c r="W13" s="44" t="s">
        <v>38</v>
      </c>
      <c r="X13" s="44" t="s">
        <v>39</v>
      </c>
      <c r="Y13" s="44" t="s">
        <v>32</v>
      </c>
      <c r="Z13" s="44" t="s">
        <v>33</v>
      </c>
      <c r="AA13" s="44" t="s">
        <v>34</v>
      </c>
      <c r="AB13" s="44" t="s">
        <v>35</v>
      </c>
      <c r="AC13" s="44" t="s">
        <v>42</v>
      </c>
      <c r="AD13" s="44" t="s">
        <v>43</v>
      </c>
      <c r="AE13" s="44" t="s">
        <v>44</v>
      </c>
      <c r="AF13" s="44" t="s">
        <v>45</v>
      </c>
      <c r="AG13" s="44"/>
      <c r="AH13" s="44"/>
    </row>
    <row r="14" spans="1:18" ht="7.5" customHeight="1" thickBot="1" thickTop="1">
      <c r="A14" s="12">
        <v>1</v>
      </c>
      <c r="B14" s="13">
        <v>2</v>
      </c>
      <c r="C14" s="13">
        <v>3</v>
      </c>
      <c r="D14" s="183">
        <v>4</v>
      </c>
      <c r="E14" s="184"/>
      <c r="F14" s="13">
        <v>5</v>
      </c>
      <c r="G14" s="183">
        <v>6</v>
      </c>
      <c r="H14" s="184"/>
      <c r="I14" s="13">
        <v>7</v>
      </c>
      <c r="J14" s="13">
        <v>8</v>
      </c>
      <c r="K14" s="183">
        <v>9</v>
      </c>
      <c r="L14" s="184"/>
      <c r="M14" s="13">
        <v>10</v>
      </c>
      <c r="N14" s="183">
        <v>11</v>
      </c>
      <c r="O14" s="184"/>
      <c r="P14" s="13">
        <v>12</v>
      </c>
      <c r="Q14" s="14">
        <v>13</v>
      </c>
      <c r="R14" s="13">
        <v>14</v>
      </c>
    </row>
    <row r="15" spans="1:41" s="19" customFormat="1" ht="33.75" customHeight="1" thickBot="1" thickTop="1">
      <c r="A15" s="127">
        <v>1</v>
      </c>
      <c r="B15" s="128">
        <f>SKP!B18</f>
        <v>0</v>
      </c>
      <c r="C15" s="127">
        <f>SKP!E18</f>
        <v>0</v>
      </c>
      <c r="D15" s="129">
        <f>SKP!F18</f>
        <v>0</v>
      </c>
      <c r="E15" s="130">
        <f>SKP!G18</f>
        <v>0</v>
      </c>
      <c r="F15" s="131">
        <f>SKP!H18</f>
        <v>100</v>
      </c>
      <c r="G15" s="129">
        <f>SKP!I18</f>
        <v>12</v>
      </c>
      <c r="H15" s="131" t="str">
        <f>SKP!J18</f>
        <v>Bln</v>
      </c>
      <c r="I15" s="48" t="str">
        <f>SKP!K18</f>
        <v>-</v>
      </c>
      <c r="J15" s="127">
        <f>K15*SKP!D18</f>
        <v>0</v>
      </c>
      <c r="K15" s="129"/>
      <c r="L15" s="130">
        <f>E15</f>
        <v>0</v>
      </c>
      <c r="M15" s="48">
        <v>0</v>
      </c>
      <c r="N15" s="129">
        <v>12</v>
      </c>
      <c r="O15" s="131" t="str">
        <f>H15</f>
        <v>Bln</v>
      </c>
      <c r="P15" s="132" t="s">
        <v>30</v>
      </c>
      <c r="Q15" s="109" t="e">
        <f>AG15</f>
        <v>#DIV/0!</v>
      </c>
      <c r="R15" s="109" t="e">
        <f aca="true" t="shared" si="0" ref="R15:R34">IF(I15="-",IF(P15="-",Q15/3,Q15/4),Q15/4)</f>
        <v>#DIV/0!</v>
      </c>
      <c r="T15" s="19">
        <f>IF(D15&gt;0,1,0)</f>
        <v>0</v>
      </c>
      <c r="U15" s="19">
        <f>_xlfn.IFERROR(R15,0)</f>
        <v>0</v>
      </c>
      <c r="W15" s="19">
        <f aca="true" t="shared" si="1" ref="W15:W34">100-(N15/G15*100)</f>
        <v>0</v>
      </c>
      <c r="X15" s="45" t="e">
        <f aca="true" t="shared" si="2" ref="X15:X34">100-(P15/I15*100)</f>
        <v>#VALUE!</v>
      </c>
      <c r="Y15" s="19" t="e">
        <f aca="true" t="shared" si="3" ref="Y15:Y34">K15/D15*100</f>
        <v>#DIV/0!</v>
      </c>
      <c r="Z15" s="19">
        <f aca="true" t="shared" si="4" ref="Z15:Z34">M15/F15*100</f>
        <v>0</v>
      </c>
      <c r="AA15" s="41">
        <f>IF(W15&gt;AC2141,AD15,AC15)</f>
        <v>76.00000000000001</v>
      </c>
      <c r="AB15" s="41" t="e">
        <f>IF(X15&gt;24,AF15,AE15)</f>
        <v>#VALUE!</v>
      </c>
      <c r="AC15" s="19">
        <f aca="true" t="shared" si="5" ref="AC15:AC34">((1.76*G15-N15)/G15)*100</f>
        <v>76.00000000000001</v>
      </c>
      <c r="AD15" s="19">
        <f aca="true" t="shared" si="6" ref="AD15:AD34">76-((((1.76*G15-N15)/G15)*100)-100)</f>
        <v>99.99999999999999</v>
      </c>
      <c r="AE15" s="91" t="e">
        <f aca="true" t="shared" si="7" ref="AE15:AE34">((1.76*I15-P15)/I15)*100</f>
        <v>#VALUE!</v>
      </c>
      <c r="AF15" s="91" t="e">
        <f aca="true" t="shared" si="8" ref="AF15:AF34">76-((((1.76*I15-P15)/I15)*100)-100)</f>
        <v>#VALUE!</v>
      </c>
      <c r="AG15" s="91" t="e">
        <f>_xlfn.IFERROR(SUM(Y15:AB15),SUM(Y15:AA15))</f>
        <v>#DIV/0!</v>
      </c>
      <c r="AH15" s="91"/>
      <c r="AK15" s="46">
        <f>100-(N15/G15*100)</f>
        <v>0</v>
      </c>
      <c r="AL15" s="47" t="e">
        <f>100-(P15/I15*100)</f>
        <v>#VALUE!</v>
      </c>
      <c r="AM15" s="41" t="e">
        <f>IF(AND(AK15&gt;24,AL15&gt;24),(_xlfn.IFERROR(((K15/D15*100)+(M15/F15*100)+(76-((((1.76*G15-N15)/G15)*100)-100))+(76-((((1.76*I15-P15)/I15)*100)-100))),((K15/D15*100)+(M15/F15*100)+(76-((((1.76*G15-N15)/G15)*100)-100))))),(_xlfn.IFERROR(((K15/D15*100)+(M15/F15*100)+(((1.76*G15-N15)/G15)*100))+(((1.76*I15-P15)/I15)*100),((K15/D15*100)+(M15/F15*100)+(((1.76*G15-N15)/G15)*100)))))</f>
        <v>#VALUE!</v>
      </c>
      <c r="AN15" s="92" t="e">
        <f>IF(AK15&gt;24,(((K15/D15*100)+(M15/F15*100)+(76-((((1.76*G15-N15)/G15)*100)-100)))),(((K15/D15*100)+(M15/F15*100)+(((1.76*G15-N15)/G15)*100))))</f>
        <v>#DIV/0!</v>
      </c>
      <c r="AO15" s="19" t="e">
        <f>_xlfn.IFERROR(AM15,AN15)</f>
        <v>#DIV/0!</v>
      </c>
    </row>
    <row r="16" spans="1:40" s="19" customFormat="1" ht="33.75" customHeight="1" thickBot="1" thickTop="1">
      <c r="A16" s="127">
        <v>2</v>
      </c>
      <c r="B16" s="128">
        <f>SKP!B19</f>
        <v>0</v>
      </c>
      <c r="C16" s="127">
        <f>SKP!E19</f>
        <v>0</v>
      </c>
      <c r="D16" s="129">
        <f>SKP!F19</f>
        <v>0</v>
      </c>
      <c r="E16" s="130">
        <f>SKP!G19</f>
        <v>0</v>
      </c>
      <c r="F16" s="131">
        <f>SKP!H19</f>
        <v>100</v>
      </c>
      <c r="G16" s="129">
        <f>SKP!I19</f>
        <v>12</v>
      </c>
      <c r="H16" s="131" t="str">
        <f>SKP!J19</f>
        <v>Bln</v>
      </c>
      <c r="I16" s="48" t="str">
        <f>SKP!K19</f>
        <v>-</v>
      </c>
      <c r="J16" s="127">
        <f>K16*SKP!D19</f>
        <v>0</v>
      </c>
      <c r="K16" s="129"/>
      <c r="L16" s="130">
        <f>E16</f>
        <v>0</v>
      </c>
      <c r="M16" s="48">
        <v>0</v>
      </c>
      <c r="N16" s="129">
        <v>12</v>
      </c>
      <c r="O16" s="131" t="str">
        <f>H16</f>
        <v>Bln</v>
      </c>
      <c r="P16" s="132" t="s">
        <v>30</v>
      </c>
      <c r="Q16" s="109" t="e">
        <f>AG16</f>
        <v>#DIV/0!</v>
      </c>
      <c r="R16" s="109" t="e">
        <f t="shared" si="0"/>
        <v>#DIV/0!</v>
      </c>
      <c r="T16" s="19">
        <f>IF(D16&gt;0,1,0)</f>
        <v>0</v>
      </c>
      <c r="U16" s="19">
        <f>_xlfn.IFERROR(R16,0)</f>
        <v>0</v>
      </c>
      <c r="W16" s="19">
        <f t="shared" si="1"/>
        <v>0</v>
      </c>
      <c r="X16" s="45" t="e">
        <f t="shared" si="2"/>
        <v>#VALUE!</v>
      </c>
      <c r="Y16" s="19" t="e">
        <f t="shared" si="3"/>
        <v>#DIV/0!</v>
      </c>
      <c r="Z16" s="19">
        <f t="shared" si="4"/>
        <v>0</v>
      </c>
      <c r="AA16" s="41">
        <f>IF(W16&gt;AC2142,AD16,AC16)</f>
        <v>76.00000000000001</v>
      </c>
      <c r="AB16" s="41" t="e">
        <f>IF(X16&gt;24,AF16,AE16)</f>
        <v>#VALUE!</v>
      </c>
      <c r="AC16" s="19">
        <f t="shared" si="5"/>
        <v>76.00000000000001</v>
      </c>
      <c r="AD16" s="19">
        <f t="shared" si="6"/>
        <v>99.99999999999999</v>
      </c>
      <c r="AE16" s="91" t="e">
        <f t="shared" si="7"/>
        <v>#VALUE!</v>
      </c>
      <c r="AF16" s="91" t="e">
        <f t="shared" si="8"/>
        <v>#VALUE!</v>
      </c>
      <c r="AG16" s="91" t="e">
        <f>_xlfn.IFERROR(SUM(Y16:AB16),SUM(Y16:AA16))</f>
        <v>#DIV/0!</v>
      </c>
      <c r="AH16" s="91"/>
      <c r="AK16" s="46"/>
      <c r="AL16" s="47"/>
      <c r="AM16" s="41"/>
      <c r="AN16" s="92"/>
    </row>
    <row r="17" spans="1:40" s="19" customFormat="1" ht="33.75" customHeight="1" thickBot="1" thickTop="1">
      <c r="A17" s="127">
        <v>3</v>
      </c>
      <c r="B17" s="128">
        <f>SKP!B20</f>
        <v>0</v>
      </c>
      <c r="C17" s="127">
        <f>SKP!E20</f>
        <v>0</v>
      </c>
      <c r="D17" s="129">
        <f>SKP!F20</f>
        <v>0</v>
      </c>
      <c r="E17" s="130">
        <f>SKP!G20</f>
        <v>0</v>
      </c>
      <c r="F17" s="131">
        <f>SKP!H20</f>
        <v>100</v>
      </c>
      <c r="G17" s="129">
        <f>SKP!I20</f>
        <v>12</v>
      </c>
      <c r="H17" s="131" t="str">
        <f>SKP!J20</f>
        <v>Bln</v>
      </c>
      <c r="I17" s="48" t="str">
        <f>SKP!K20</f>
        <v>-</v>
      </c>
      <c r="J17" s="127">
        <f>K17*SKP!D20</f>
        <v>0</v>
      </c>
      <c r="K17" s="129"/>
      <c r="L17" s="130">
        <f aca="true" t="shared" si="9" ref="L17:L24">E17</f>
        <v>0</v>
      </c>
      <c r="M17" s="48">
        <v>0</v>
      </c>
      <c r="N17" s="129">
        <v>12</v>
      </c>
      <c r="O17" s="131" t="str">
        <f aca="true" t="shared" si="10" ref="O17:O24">H17</f>
        <v>Bln</v>
      </c>
      <c r="P17" s="132" t="s">
        <v>30</v>
      </c>
      <c r="Q17" s="109" t="e">
        <f aca="true" t="shared" si="11" ref="Q17:Q24">AG17</f>
        <v>#DIV/0!</v>
      </c>
      <c r="R17" s="109" t="e">
        <f aca="true" t="shared" si="12" ref="R17:R24">IF(I17="-",IF(P17="-",Q17/3,Q17/4),Q17/4)</f>
        <v>#DIV/0!</v>
      </c>
      <c r="T17" s="19">
        <f aca="true" t="shared" si="13" ref="T17:T24">IF(D17&gt;0,1,0)</f>
        <v>0</v>
      </c>
      <c r="U17" s="19">
        <f aca="true" t="shared" si="14" ref="U17:U24">_xlfn.IFERROR(R17,0)</f>
        <v>0</v>
      </c>
      <c r="W17" s="19">
        <f aca="true" t="shared" si="15" ref="W17:W24">100-(N17/G17*100)</f>
        <v>0</v>
      </c>
      <c r="X17" s="45" t="e">
        <f aca="true" t="shared" si="16" ref="X17:X24">100-(P17/I17*100)</f>
        <v>#VALUE!</v>
      </c>
      <c r="Y17" s="19" t="e">
        <f aca="true" t="shared" si="17" ref="Y17:Y24">K17/D17*100</f>
        <v>#DIV/0!</v>
      </c>
      <c r="Z17" s="19">
        <f aca="true" t="shared" si="18" ref="Z17:Z24">M17/F17*100</f>
        <v>0</v>
      </c>
      <c r="AA17" s="41">
        <f aca="true" t="shared" si="19" ref="AA17:AA24">IF(W17&gt;AC2143,AD17,AC17)</f>
        <v>76.00000000000001</v>
      </c>
      <c r="AB17" s="41" t="e">
        <f aca="true" t="shared" si="20" ref="AB17:AB24">IF(X17&gt;24,AF17,AE17)</f>
        <v>#VALUE!</v>
      </c>
      <c r="AC17" s="19">
        <f aca="true" t="shared" si="21" ref="AC17:AC24">((1.76*G17-N17)/G17)*100</f>
        <v>76.00000000000001</v>
      </c>
      <c r="AD17" s="19">
        <f aca="true" t="shared" si="22" ref="AD17:AD24">76-((((1.76*G17-N17)/G17)*100)-100)</f>
        <v>99.99999999999999</v>
      </c>
      <c r="AE17" s="91" t="e">
        <f aca="true" t="shared" si="23" ref="AE17:AE24">((1.76*I17-P17)/I17)*100</f>
        <v>#VALUE!</v>
      </c>
      <c r="AF17" s="91" t="e">
        <f aca="true" t="shared" si="24" ref="AF17:AF24">76-((((1.76*I17-P17)/I17)*100)-100)</f>
        <v>#VALUE!</v>
      </c>
      <c r="AG17" s="91" t="e">
        <f aca="true" t="shared" si="25" ref="AG17:AG24">_xlfn.IFERROR(SUM(Y17:AB17),SUM(Y17:AA17))</f>
        <v>#DIV/0!</v>
      </c>
      <c r="AH17" s="91"/>
      <c r="AK17" s="46"/>
      <c r="AL17" s="47"/>
      <c r="AM17" s="41"/>
      <c r="AN17" s="92"/>
    </row>
    <row r="18" spans="1:40" s="19" customFormat="1" ht="33.75" customHeight="1" thickBot="1" thickTop="1">
      <c r="A18" s="127">
        <v>4</v>
      </c>
      <c r="B18" s="128">
        <f>SKP!B21</f>
        <v>0</v>
      </c>
      <c r="C18" s="127">
        <f>SKP!E21</f>
        <v>0</v>
      </c>
      <c r="D18" s="129">
        <f>SKP!F21</f>
        <v>0</v>
      </c>
      <c r="E18" s="130">
        <f>SKP!G21</f>
        <v>0</v>
      </c>
      <c r="F18" s="131">
        <f>SKP!H21</f>
        <v>100</v>
      </c>
      <c r="G18" s="129">
        <f>SKP!I21</f>
        <v>12</v>
      </c>
      <c r="H18" s="131" t="str">
        <f>SKP!J21</f>
        <v>Bln</v>
      </c>
      <c r="I18" s="48" t="str">
        <f>SKP!K21</f>
        <v>-</v>
      </c>
      <c r="J18" s="127">
        <f>K18*SKP!D21</f>
        <v>0</v>
      </c>
      <c r="K18" s="129"/>
      <c r="L18" s="130">
        <f t="shared" si="9"/>
        <v>0</v>
      </c>
      <c r="M18" s="48">
        <v>0</v>
      </c>
      <c r="N18" s="129">
        <v>12</v>
      </c>
      <c r="O18" s="131" t="str">
        <f t="shared" si="10"/>
        <v>Bln</v>
      </c>
      <c r="P18" s="132" t="s">
        <v>30</v>
      </c>
      <c r="Q18" s="109" t="e">
        <f t="shared" si="11"/>
        <v>#DIV/0!</v>
      </c>
      <c r="R18" s="109" t="e">
        <f t="shared" si="12"/>
        <v>#DIV/0!</v>
      </c>
      <c r="T18" s="19">
        <f t="shared" si="13"/>
        <v>0</v>
      </c>
      <c r="U18" s="19">
        <f t="shared" si="14"/>
        <v>0</v>
      </c>
      <c r="W18" s="19">
        <f t="shared" si="15"/>
        <v>0</v>
      </c>
      <c r="X18" s="45" t="e">
        <f t="shared" si="16"/>
        <v>#VALUE!</v>
      </c>
      <c r="Y18" s="19" t="e">
        <f t="shared" si="17"/>
        <v>#DIV/0!</v>
      </c>
      <c r="Z18" s="19">
        <f t="shared" si="18"/>
        <v>0</v>
      </c>
      <c r="AA18" s="41">
        <f t="shared" si="19"/>
        <v>76.00000000000001</v>
      </c>
      <c r="AB18" s="41" t="e">
        <f t="shared" si="20"/>
        <v>#VALUE!</v>
      </c>
      <c r="AC18" s="19">
        <f t="shared" si="21"/>
        <v>76.00000000000001</v>
      </c>
      <c r="AD18" s="19">
        <f t="shared" si="22"/>
        <v>99.99999999999999</v>
      </c>
      <c r="AE18" s="91" t="e">
        <f t="shared" si="23"/>
        <v>#VALUE!</v>
      </c>
      <c r="AF18" s="91" t="e">
        <f t="shared" si="24"/>
        <v>#VALUE!</v>
      </c>
      <c r="AG18" s="91" t="e">
        <f t="shared" si="25"/>
        <v>#DIV/0!</v>
      </c>
      <c r="AH18" s="91"/>
      <c r="AK18" s="46"/>
      <c r="AL18" s="47"/>
      <c r="AM18" s="41"/>
      <c r="AN18" s="92"/>
    </row>
    <row r="19" spans="1:40" s="19" customFormat="1" ht="33.75" customHeight="1" thickBot="1" thickTop="1">
      <c r="A19" s="127">
        <v>5</v>
      </c>
      <c r="B19" s="128">
        <f>SKP!B22</f>
        <v>0</v>
      </c>
      <c r="C19" s="127">
        <f>SKP!E22</f>
        <v>0</v>
      </c>
      <c r="D19" s="129">
        <f>SKP!F22</f>
        <v>0</v>
      </c>
      <c r="E19" s="130">
        <f>SKP!G22</f>
        <v>0</v>
      </c>
      <c r="F19" s="131">
        <f>SKP!H22</f>
        <v>100</v>
      </c>
      <c r="G19" s="129">
        <f>SKP!I22</f>
        <v>12</v>
      </c>
      <c r="H19" s="131" t="str">
        <f>SKP!J22</f>
        <v>Bln</v>
      </c>
      <c r="I19" s="48" t="str">
        <f>SKP!K22</f>
        <v>-</v>
      </c>
      <c r="J19" s="127">
        <f>K19*SKP!D22</f>
        <v>0</v>
      </c>
      <c r="K19" s="129"/>
      <c r="L19" s="130">
        <f t="shared" si="9"/>
        <v>0</v>
      </c>
      <c r="M19" s="48">
        <v>0</v>
      </c>
      <c r="N19" s="129">
        <v>12</v>
      </c>
      <c r="O19" s="131" t="str">
        <f t="shared" si="10"/>
        <v>Bln</v>
      </c>
      <c r="P19" s="132" t="s">
        <v>30</v>
      </c>
      <c r="Q19" s="109" t="e">
        <f t="shared" si="11"/>
        <v>#DIV/0!</v>
      </c>
      <c r="R19" s="109" t="e">
        <f t="shared" si="12"/>
        <v>#DIV/0!</v>
      </c>
      <c r="T19" s="19">
        <f t="shared" si="13"/>
        <v>0</v>
      </c>
      <c r="U19" s="19">
        <f t="shared" si="14"/>
        <v>0</v>
      </c>
      <c r="W19" s="19">
        <f t="shared" si="15"/>
        <v>0</v>
      </c>
      <c r="X19" s="45" t="e">
        <f t="shared" si="16"/>
        <v>#VALUE!</v>
      </c>
      <c r="Y19" s="19" t="e">
        <f t="shared" si="17"/>
        <v>#DIV/0!</v>
      </c>
      <c r="Z19" s="19">
        <f t="shared" si="18"/>
        <v>0</v>
      </c>
      <c r="AA19" s="41">
        <f t="shared" si="19"/>
        <v>76.00000000000001</v>
      </c>
      <c r="AB19" s="41" t="e">
        <f t="shared" si="20"/>
        <v>#VALUE!</v>
      </c>
      <c r="AC19" s="19">
        <f t="shared" si="21"/>
        <v>76.00000000000001</v>
      </c>
      <c r="AD19" s="19">
        <f t="shared" si="22"/>
        <v>99.99999999999999</v>
      </c>
      <c r="AE19" s="91" t="e">
        <f t="shared" si="23"/>
        <v>#VALUE!</v>
      </c>
      <c r="AF19" s="91" t="e">
        <f t="shared" si="24"/>
        <v>#VALUE!</v>
      </c>
      <c r="AG19" s="91" t="e">
        <f t="shared" si="25"/>
        <v>#DIV/0!</v>
      </c>
      <c r="AH19" s="91"/>
      <c r="AK19" s="46"/>
      <c r="AL19" s="47"/>
      <c r="AM19" s="41"/>
      <c r="AN19" s="92"/>
    </row>
    <row r="20" spans="1:40" s="19" customFormat="1" ht="33.75" customHeight="1" thickBot="1" thickTop="1">
      <c r="A20" s="127">
        <v>6</v>
      </c>
      <c r="B20" s="128">
        <f>SKP!B23</f>
        <v>0</v>
      </c>
      <c r="C20" s="127">
        <f>SKP!E23</f>
        <v>0</v>
      </c>
      <c r="D20" s="129">
        <f>SKP!F23</f>
        <v>0</v>
      </c>
      <c r="E20" s="130">
        <f>SKP!G23</f>
        <v>0</v>
      </c>
      <c r="F20" s="131">
        <f>SKP!H23</f>
        <v>100</v>
      </c>
      <c r="G20" s="129">
        <f>SKP!I23</f>
        <v>12</v>
      </c>
      <c r="H20" s="131" t="str">
        <f>SKP!J23</f>
        <v>Bln</v>
      </c>
      <c r="I20" s="48" t="str">
        <f>SKP!K23</f>
        <v>-</v>
      </c>
      <c r="J20" s="127">
        <f>K20*SKP!D23</f>
        <v>0</v>
      </c>
      <c r="K20" s="129"/>
      <c r="L20" s="130">
        <f t="shared" si="9"/>
        <v>0</v>
      </c>
      <c r="M20" s="48">
        <v>0</v>
      </c>
      <c r="N20" s="129">
        <v>12</v>
      </c>
      <c r="O20" s="131" t="str">
        <f t="shared" si="10"/>
        <v>Bln</v>
      </c>
      <c r="P20" s="132" t="s">
        <v>30</v>
      </c>
      <c r="Q20" s="109" t="e">
        <f t="shared" si="11"/>
        <v>#DIV/0!</v>
      </c>
      <c r="R20" s="109" t="e">
        <f t="shared" si="12"/>
        <v>#DIV/0!</v>
      </c>
      <c r="T20" s="19">
        <f t="shared" si="13"/>
        <v>0</v>
      </c>
      <c r="U20" s="19">
        <f t="shared" si="14"/>
        <v>0</v>
      </c>
      <c r="W20" s="19">
        <f t="shared" si="15"/>
        <v>0</v>
      </c>
      <c r="X20" s="45" t="e">
        <f t="shared" si="16"/>
        <v>#VALUE!</v>
      </c>
      <c r="Y20" s="19" t="e">
        <f t="shared" si="17"/>
        <v>#DIV/0!</v>
      </c>
      <c r="Z20" s="19">
        <f t="shared" si="18"/>
        <v>0</v>
      </c>
      <c r="AA20" s="41">
        <f t="shared" si="19"/>
        <v>76.00000000000001</v>
      </c>
      <c r="AB20" s="41" t="e">
        <f t="shared" si="20"/>
        <v>#VALUE!</v>
      </c>
      <c r="AC20" s="19">
        <f t="shared" si="21"/>
        <v>76.00000000000001</v>
      </c>
      <c r="AD20" s="19">
        <f t="shared" si="22"/>
        <v>99.99999999999999</v>
      </c>
      <c r="AE20" s="91" t="e">
        <f t="shared" si="23"/>
        <v>#VALUE!</v>
      </c>
      <c r="AF20" s="91" t="e">
        <f t="shared" si="24"/>
        <v>#VALUE!</v>
      </c>
      <c r="AG20" s="91" t="e">
        <f t="shared" si="25"/>
        <v>#DIV/0!</v>
      </c>
      <c r="AH20" s="91"/>
      <c r="AK20" s="46"/>
      <c r="AL20" s="47"/>
      <c r="AM20" s="41"/>
      <c r="AN20" s="92"/>
    </row>
    <row r="21" spans="1:40" s="19" customFormat="1" ht="33.75" customHeight="1" thickBot="1" thickTop="1">
      <c r="A21" s="127">
        <v>7</v>
      </c>
      <c r="B21" s="128">
        <f>SKP!B24</f>
        <v>0</v>
      </c>
      <c r="C21" s="127">
        <f>SKP!E24</f>
        <v>0</v>
      </c>
      <c r="D21" s="129">
        <f>SKP!F24</f>
        <v>0</v>
      </c>
      <c r="E21" s="130">
        <f>SKP!G24</f>
        <v>0</v>
      </c>
      <c r="F21" s="131">
        <f>SKP!H24</f>
        <v>100</v>
      </c>
      <c r="G21" s="129">
        <f>SKP!I24</f>
        <v>12</v>
      </c>
      <c r="H21" s="131" t="str">
        <f>SKP!J24</f>
        <v>Bln</v>
      </c>
      <c r="I21" s="48" t="str">
        <f>SKP!K24</f>
        <v>-</v>
      </c>
      <c r="J21" s="127">
        <f>K21*SKP!D24</f>
        <v>0</v>
      </c>
      <c r="K21" s="129"/>
      <c r="L21" s="130">
        <f t="shared" si="9"/>
        <v>0</v>
      </c>
      <c r="M21" s="48">
        <v>0</v>
      </c>
      <c r="N21" s="129">
        <v>12</v>
      </c>
      <c r="O21" s="131" t="str">
        <f t="shared" si="10"/>
        <v>Bln</v>
      </c>
      <c r="P21" s="132" t="s">
        <v>30</v>
      </c>
      <c r="Q21" s="109" t="e">
        <f t="shared" si="11"/>
        <v>#DIV/0!</v>
      </c>
      <c r="R21" s="109" t="e">
        <f t="shared" si="12"/>
        <v>#DIV/0!</v>
      </c>
      <c r="T21" s="19">
        <f t="shared" si="13"/>
        <v>0</v>
      </c>
      <c r="U21" s="19">
        <f t="shared" si="14"/>
        <v>0</v>
      </c>
      <c r="W21" s="19">
        <f t="shared" si="15"/>
        <v>0</v>
      </c>
      <c r="X21" s="45" t="e">
        <f t="shared" si="16"/>
        <v>#VALUE!</v>
      </c>
      <c r="Y21" s="19" t="e">
        <f t="shared" si="17"/>
        <v>#DIV/0!</v>
      </c>
      <c r="Z21" s="19">
        <f t="shared" si="18"/>
        <v>0</v>
      </c>
      <c r="AA21" s="41">
        <f t="shared" si="19"/>
        <v>76.00000000000001</v>
      </c>
      <c r="AB21" s="41" t="e">
        <f t="shared" si="20"/>
        <v>#VALUE!</v>
      </c>
      <c r="AC21" s="19">
        <f t="shared" si="21"/>
        <v>76.00000000000001</v>
      </c>
      <c r="AD21" s="19">
        <f t="shared" si="22"/>
        <v>99.99999999999999</v>
      </c>
      <c r="AE21" s="91" t="e">
        <f t="shared" si="23"/>
        <v>#VALUE!</v>
      </c>
      <c r="AF21" s="91" t="e">
        <f t="shared" si="24"/>
        <v>#VALUE!</v>
      </c>
      <c r="AG21" s="91" t="e">
        <f t="shared" si="25"/>
        <v>#DIV/0!</v>
      </c>
      <c r="AH21" s="91"/>
      <c r="AK21" s="46"/>
      <c r="AL21" s="47"/>
      <c r="AM21" s="41"/>
      <c r="AN21" s="92"/>
    </row>
    <row r="22" spans="1:40" s="19" customFormat="1" ht="33.75" customHeight="1" thickBot="1" thickTop="1">
      <c r="A22" s="127">
        <v>8</v>
      </c>
      <c r="B22" s="128">
        <f>SKP!B25</f>
        <v>0</v>
      </c>
      <c r="C22" s="127">
        <f>SKP!E25</f>
        <v>0</v>
      </c>
      <c r="D22" s="129">
        <f>SKP!F25</f>
        <v>0</v>
      </c>
      <c r="E22" s="130">
        <f>SKP!G25</f>
        <v>0</v>
      </c>
      <c r="F22" s="131">
        <f>SKP!H25</f>
        <v>100</v>
      </c>
      <c r="G22" s="129">
        <f>SKP!I25</f>
        <v>12</v>
      </c>
      <c r="H22" s="131" t="str">
        <f>SKP!J25</f>
        <v>Bln</v>
      </c>
      <c r="I22" s="48" t="str">
        <f>SKP!K25</f>
        <v>-</v>
      </c>
      <c r="J22" s="127">
        <f>K22*SKP!D25</f>
        <v>0</v>
      </c>
      <c r="K22" s="129"/>
      <c r="L22" s="130">
        <f t="shared" si="9"/>
        <v>0</v>
      </c>
      <c r="M22" s="48">
        <v>0</v>
      </c>
      <c r="N22" s="129">
        <v>12</v>
      </c>
      <c r="O22" s="131" t="str">
        <f t="shared" si="10"/>
        <v>Bln</v>
      </c>
      <c r="P22" s="132" t="s">
        <v>30</v>
      </c>
      <c r="Q22" s="109" t="e">
        <f t="shared" si="11"/>
        <v>#DIV/0!</v>
      </c>
      <c r="R22" s="109" t="e">
        <f t="shared" si="12"/>
        <v>#DIV/0!</v>
      </c>
      <c r="T22" s="19">
        <f t="shared" si="13"/>
        <v>0</v>
      </c>
      <c r="U22" s="19">
        <f t="shared" si="14"/>
        <v>0</v>
      </c>
      <c r="W22" s="19">
        <f t="shared" si="15"/>
        <v>0</v>
      </c>
      <c r="X22" s="45" t="e">
        <f t="shared" si="16"/>
        <v>#VALUE!</v>
      </c>
      <c r="Y22" s="19" t="e">
        <f t="shared" si="17"/>
        <v>#DIV/0!</v>
      </c>
      <c r="Z22" s="19">
        <f t="shared" si="18"/>
        <v>0</v>
      </c>
      <c r="AA22" s="41">
        <f t="shared" si="19"/>
        <v>76.00000000000001</v>
      </c>
      <c r="AB22" s="41" t="e">
        <f t="shared" si="20"/>
        <v>#VALUE!</v>
      </c>
      <c r="AC22" s="19">
        <f t="shared" si="21"/>
        <v>76.00000000000001</v>
      </c>
      <c r="AD22" s="19">
        <f t="shared" si="22"/>
        <v>99.99999999999999</v>
      </c>
      <c r="AE22" s="91" t="e">
        <f t="shared" si="23"/>
        <v>#VALUE!</v>
      </c>
      <c r="AF22" s="91" t="e">
        <f t="shared" si="24"/>
        <v>#VALUE!</v>
      </c>
      <c r="AG22" s="91" t="e">
        <f t="shared" si="25"/>
        <v>#DIV/0!</v>
      </c>
      <c r="AH22" s="91"/>
      <c r="AK22" s="46"/>
      <c r="AL22" s="47"/>
      <c r="AM22" s="41"/>
      <c r="AN22" s="92"/>
    </row>
    <row r="23" spans="1:40" s="19" customFormat="1" ht="33.75" customHeight="1" thickBot="1" thickTop="1">
      <c r="A23" s="127">
        <v>9</v>
      </c>
      <c r="B23" s="128">
        <f>SKP!B26</f>
        <v>0</v>
      </c>
      <c r="C23" s="127">
        <f>SKP!E26</f>
        <v>0</v>
      </c>
      <c r="D23" s="129">
        <f>SKP!F26</f>
        <v>0</v>
      </c>
      <c r="E23" s="130">
        <f>SKP!G26</f>
        <v>0</v>
      </c>
      <c r="F23" s="131">
        <f>SKP!H26</f>
        <v>100</v>
      </c>
      <c r="G23" s="129">
        <f>SKP!I26</f>
        <v>12</v>
      </c>
      <c r="H23" s="131" t="str">
        <f>SKP!J26</f>
        <v>Bln</v>
      </c>
      <c r="I23" s="48" t="str">
        <f>SKP!K26</f>
        <v>-</v>
      </c>
      <c r="J23" s="127">
        <f>K23*SKP!D26</f>
        <v>0</v>
      </c>
      <c r="K23" s="129"/>
      <c r="L23" s="130">
        <f t="shared" si="9"/>
        <v>0</v>
      </c>
      <c r="M23" s="48">
        <v>0</v>
      </c>
      <c r="N23" s="129">
        <v>12</v>
      </c>
      <c r="O23" s="131" t="str">
        <f t="shared" si="10"/>
        <v>Bln</v>
      </c>
      <c r="P23" s="132" t="s">
        <v>30</v>
      </c>
      <c r="Q23" s="109" t="e">
        <f t="shared" si="11"/>
        <v>#DIV/0!</v>
      </c>
      <c r="R23" s="109" t="e">
        <f t="shared" si="12"/>
        <v>#DIV/0!</v>
      </c>
      <c r="T23" s="19">
        <f t="shared" si="13"/>
        <v>0</v>
      </c>
      <c r="U23" s="19">
        <f t="shared" si="14"/>
        <v>0</v>
      </c>
      <c r="W23" s="19">
        <f t="shared" si="15"/>
        <v>0</v>
      </c>
      <c r="X23" s="45" t="e">
        <f t="shared" si="16"/>
        <v>#VALUE!</v>
      </c>
      <c r="Y23" s="19" t="e">
        <f t="shared" si="17"/>
        <v>#DIV/0!</v>
      </c>
      <c r="Z23" s="19">
        <f t="shared" si="18"/>
        <v>0</v>
      </c>
      <c r="AA23" s="41">
        <f t="shared" si="19"/>
        <v>76.00000000000001</v>
      </c>
      <c r="AB23" s="41" t="e">
        <f t="shared" si="20"/>
        <v>#VALUE!</v>
      </c>
      <c r="AC23" s="19">
        <f t="shared" si="21"/>
        <v>76.00000000000001</v>
      </c>
      <c r="AD23" s="19">
        <f t="shared" si="22"/>
        <v>99.99999999999999</v>
      </c>
      <c r="AE23" s="91" t="e">
        <f t="shared" si="23"/>
        <v>#VALUE!</v>
      </c>
      <c r="AF23" s="91" t="e">
        <f t="shared" si="24"/>
        <v>#VALUE!</v>
      </c>
      <c r="AG23" s="91" t="e">
        <f t="shared" si="25"/>
        <v>#DIV/0!</v>
      </c>
      <c r="AH23" s="91"/>
      <c r="AK23" s="46"/>
      <c r="AL23" s="47"/>
      <c r="AM23" s="41"/>
      <c r="AN23" s="92"/>
    </row>
    <row r="24" spans="1:41" s="19" customFormat="1" ht="33.75" customHeight="1" thickBot="1" thickTop="1">
      <c r="A24" s="127">
        <v>10</v>
      </c>
      <c r="B24" s="128">
        <f>SKP!B27</f>
        <v>0</v>
      </c>
      <c r="C24" s="127">
        <f>SKP!E27</f>
        <v>0</v>
      </c>
      <c r="D24" s="129">
        <f>SKP!F27</f>
        <v>0</v>
      </c>
      <c r="E24" s="130">
        <f>SKP!G27</f>
        <v>0</v>
      </c>
      <c r="F24" s="131">
        <f>SKP!H27</f>
        <v>100</v>
      </c>
      <c r="G24" s="129">
        <f>SKP!I27</f>
        <v>12</v>
      </c>
      <c r="H24" s="131" t="str">
        <f>SKP!J27</f>
        <v>Bln</v>
      </c>
      <c r="I24" s="48" t="str">
        <f>SKP!K27</f>
        <v>-</v>
      </c>
      <c r="J24" s="127">
        <f>K24*SKP!D27</f>
        <v>0</v>
      </c>
      <c r="K24" s="129"/>
      <c r="L24" s="130">
        <f t="shared" si="9"/>
        <v>0</v>
      </c>
      <c r="M24" s="48">
        <v>0</v>
      </c>
      <c r="N24" s="129">
        <v>12</v>
      </c>
      <c r="O24" s="131" t="str">
        <f t="shared" si="10"/>
        <v>Bln</v>
      </c>
      <c r="P24" s="132" t="s">
        <v>30</v>
      </c>
      <c r="Q24" s="109" t="e">
        <f t="shared" si="11"/>
        <v>#DIV/0!</v>
      </c>
      <c r="R24" s="109" t="e">
        <f t="shared" si="12"/>
        <v>#DIV/0!</v>
      </c>
      <c r="T24" s="19">
        <f t="shared" si="13"/>
        <v>0</v>
      </c>
      <c r="U24" s="19">
        <f t="shared" si="14"/>
        <v>0</v>
      </c>
      <c r="W24" s="19">
        <f t="shared" si="15"/>
        <v>0</v>
      </c>
      <c r="X24" s="45" t="e">
        <f t="shared" si="16"/>
        <v>#VALUE!</v>
      </c>
      <c r="Y24" s="19" t="e">
        <f t="shared" si="17"/>
        <v>#DIV/0!</v>
      </c>
      <c r="Z24" s="19">
        <f t="shared" si="18"/>
        <v>0</v>
      </c>
      <c r="AA24" s="41">
        <f t="shared" si="19"/>
        <v>76.00000000000001</v>
      </c>
      <c r="AB24" s="41" t="e">
        <f t="shared" si="20"/>
        <v>#VALUE!</v>
      </c>
      <c r="AC24" s="19">
        <f t="shared" si="21"/>
        <v>76.00000000000001</v>
      </c>
      <c r="AD24" s="19">
        <f t="shared" si="22"/>
        <v>99.99999999999999</v>
      </c>
      <c r="AE24" s="91" t="e">
        <f t="shared" si="23"/>
        <v>#VALUE!</v>
      </c>
      <c r="AF24" s="91" t="e">
        <f t="shared" si="24"/>
        <v>#VALUE!</v>
      </c>
      <c r="AG24" s="91" t="e">
        <f t="shared" si="25"/>
        <v>#DIV/0!</v>
      </c>
      <c r="AH24" s="91"/>
      <c r="AK24" s="46">
        <f>100-(N24/G24*100)</f>
        <v>0</v>
      </c>
      <c r="AL24" s="47" t="e">
        <f>100-(P24/I24*100)</f>
        <v>#VALUE!</v>
      </c>
      <c r="AM24" s="41" t="e">
        <f>IF(AND(AK24&gt;24,AL24&gt;24),(_xlfn.IFERROR(((K24/D24*100)+(M24/F24*100)+(76-((((1.76*G24-N24)/G24)*100)-100))+(76-((((1.76*I24-P24)/I24)*100)-100))),((K24/D24*100)+(M24/F24*100)+(76-((((1.76*G24-N24)/G24)*100)-100))))),(_xlfn.IFERROR(((K24/D24*100)+(M24/F24*100)+(((1.76*G24-N24)/G24)*100))+(((1.76*I24-P24)/I24)*100),((K24/D24*100)+(M24/F24*100)+(((1.76*G24-N24)/G24)*100)))))</f>
        <v>#VALUE!</v>
      </c>
      <c r="AN24" s="92" t="e">
        <f>IF(AK24&gt;24,(((K24/D24*100)+(M24/F24*100)+(76-((((1.76*G24-N24)/G24)*100)-100)))),(((K24/D24*100)+(M24/F24*100)+(((1.76*G24-N24)/G24)*100))))</f>
        <v>#DIV/0!</v>
      </c>
      <c r="AO24" s="19" t="e">
        <f>_xlfn.IFERROR(AM24,AN24)</f>
        <v>#DIV/0!</v>
      </c>
    </row>
    <row r="25" spans="1:41" s="19" customFormat="1" ht="33.75" customHeight="1" thickBot="1" thickTop="1">
      <c r="A25" s="127">
        <v>11</v>
      </c>
      <c r="B25" s="128">
        <f>SKP!B28</f>
        <v>0</v>
      </c>
      <c r="C25" s="127">
        <f>SKP!E28</f>
        <v>0</v>
      </c>
      <c r="D25" s="129">
        <f>SKP!F28</f>
        <v>0</v>
      </c>
      <c r="E25" s="130">
        <f>SKP!G28</f>
        <v>0</v>
      </c>
      <c r="F25" s="131">
        <f>SKP!H28</f>
        <v>100</v>
      </c>
      <c r="G25" s="129">
        <f>SKP!I28</f>
        <v>12</v>
      </c>
      <c r="H25" s="131" t="str">
        <f>SKP!J28</f>
        <v>Bln</v>
      </c>
      <c r="I25" s="48" t="str">
        <f>SKP!K28</f>
        <v>-</v>
      </c>
      <c r="J25" s="127">
        <f>K25*SKP!D28</f>
        <v>0</v>
      </c>
      <c r="K25" s="129"/>
      <c r="L25" s="130">
        <f>E25</f>
        <v>0</v>
      </c>
      <c r="M25" s="48">
        <v>0</v>
      </c>
      <c r="N25" s="129">
        <v>12</v>
      </c>
      <c r="O25" s="131" t="str">
        <f>H25</f>
        <v>Bln</v>
      </c>
      <c r="P25" s="132" t="s">
        <v>30</v>
      </c>
      <c r="Q25" s="109" t="e">
        <f>AG25</f>
        <v>#DIV/0!</v>
      </c>
      <c r="R25" s="109" t="e">
        <f t="shared" si="0"/>
        <v>#DIV/0!</v>
      </c>
      <c r="T25" s="19">
        <f>IF(D25&gt;0,1,0)</f>
        <v>0</v>
      </c>
      <c r="U25" s="19">
        <f>_xlfn.IFERROR(R25,0)</f>
        <v>0</v>
      </c>
      <c r="W25" s="19">
        <f t="shared" si="1"/>
        <v>0</v>
      </c>
      <c r="X25" s="45" t="e">
        <f t="shared" si="2"/>
        <v>#VALUE!</v>
      </c>
      <c r="Y25" s="19" t="e">
        <f t="shared" si="3"/>
        <v>#DIV/0!</v>
      </c>
      <c r="Z25" s="19">
        <f t="shared" si="4"/>
        <v>0</v>
      </c>
      <c r="AA25" s="41">
        <f aca="true" t="shared" si="26" ref="AA25:AA34">IF(W25&gt;24,AD25,AC25)</f>
        <v>76.00000000000001</v>
      </c>
      <c r="AB25" s="41" t="e">
        <f>IF(X25&gt;24,AF25,AE25)</f>
        <v>#VALUE!</v>
      </c>
      <c r="AC25" s="19">
        <f t="shared" si="5"/>
        <v>76.00000000000001</v>
      </c>
      <c r="AD25" s="19">
        <f t="shared" si="6"/>
        <v>99.99999999999999</v>
      </c>
      <c r="AE25" s="91" t="e">
        <f t="shared" si="7"/>
        <v>#VALUE!</v>
      </c>
      <c r="AF25" s="91" t="e">
        <f t="shared" si="8"/>
        <v>#VALUE!</v>
      </c>
      <c r="AG25" s="91" t="e">
        <f>_xlfn.IFERROR(SUM(Y25:AB25),SUM(Y25:AA25))</f>
        <v>#DIV/0!</v>
      </c>
      <c r="AH25" s="91"/>
      <c r="AI25" s="92"/>
      <c r="AJ25" s="92"/>
      <c r="AK25" s="46">
        <f>100-(N25/G25*100)</f>
        <v>0</v>
      </c>
      <c r="AL25" s="47" t="e">
        <f>100-(P25/I25*100)</f>
        <v>#VALUE!</v>
      </c>
      <c r="AM25" s="41" t="e">
        <f>IF(AND(AK25&gt;24,AL25&gt;24),(_xlfn.IFERROR(((K25/D25*100)+(M25/F25*100)+(76-((((1.76*G25-N25)/G25)*100)-100))+(76-((((1.76*I25-P25)/I25)*100)-100))),((K25/D25*100)+(M25/F25*100)+(76-((((1.76*G25-N25)/G25)*100)-100))))),(_xlfn.IFERROR(((K25/D25*100)+(M25/F25*100)+(((1.76*G25-N25)/G25)*100))+(((1.76*I25-P25)/I25)*100),((K25/D25*100)+(M25/F25*100)+(((1.76*G25-N25)/G25)*100)))))</f>
        <v>#VALUE!</v>
      </c>
      <c r="AN25" s="92" t="e">
        <f>IF(AK25&gt;24,(((K25/D25*100)+(M25/F25*100)+(76-((((1.76*G25-N25)/G25)*100)-100)))),(((K25/D25*100)+(M25/F25*100)+(((1.76*G25-N25)/G25)*100))))</f>
        <v>#DIV/0!</v>
      </c>
      <c r="AO25" s="19" t="e">
        <f>_xlfn.IFERROR(AM25,AN25)</f>
        <v>#DIV/0!</v>
      </c>
    </row>
    <row r="26" spans="1:41" s="19" customFormat="1" ht="33.75" customHeight="1" thickBot="1" thickTop="1">
      <c r="A26" s="127">
        <v>12</v>
      </c>
      <c r="B26" s="128">
        <f>SKP!B29</f>
        <v>0</v>
      </c>
      <c r="C26" s="127">
        <f>SKP!E29</f>
        <v>0</v>
      </c>
      <c r="D26" s="129">
        <f>SKP!F29</f>
        <v>0</v>
      </c>
      <c r="E26" s="130">
        <f>SKP!G29</f>
        <v>0</v>
      </c>
      <c r="F26" s="131">
        <f>SKP!H29</f>
        <v>100</v>
      </c>
      <c r="G26" s="129">
        <f>SKP!I29</f>
        <v>12</v>
      </c>
      <c r="H26" s="131" t="str">
        <f>SKP!J29</f>
        <v>Bln</v>
      </c>
      <c r="I26" s="48" t="str">
        <f>SKP!K29</f>
        <v>-</v>
      </c>
      <c r="J26" s="127">
        <f>K26*SKP!D29</f>
        <v>0</v>
      </c>
      <c r="K26" s="129"/>
      <c r="L26" s="130">
        <f>E26</f>
        <v>0</v>
      </c>
      <c r="M26" s="48">
        <v>0</v>
      </c>
      <c r="N26" s="129">
        <v>12</v>
      </c>
      <c r="O26" s="131" t="str">
        <f>H26</f>
        <v>Bln</v>
      </c>
      <c r="P26" s="132" t="s">
        <v>30</v>
      </c>
      <c r="Q26" s="109" t="e">
        <f>AG26</f>
        <v>#DIV/0!</v>
      </c>
      <c r="R26" s="109" t="e">
        <f t="shared" si="0"/>
        <v>#DIV/0!</v>
      </c>
      <c r="T26" s="19">
        <f>IF(D26&gt;0,1,0)</f>
        <v>0</v>
      </c>
      <c r="U26" s="19">
        <f>_xlfn.IFERROR(R26,0)</f>
        <v>0</v>
      </c>
      <c r="W26" s="19">
        <f t="shared" si="1"/>
        <v>0</v>
      </c>
      <c r="X26" s="45" t="e">
        <f t="shared" si="2"/>
        <v>#VALUE!</v>
      </c>
      <c r="Y26" s="19" t="e">
        <f t="shared" si="3"/>
        <v>#DIV/0!</v>
      </c>
      <c r="Z26" s="19">
        <f t="shared" si="4"/>
        <v>0</v>
      </c>
      <c r="AA26" s="41">
        <f t="shared" si="26"/>
        <v>76.00000000000001</v>
      </c>
      <c r="AB26" s="41" t="e">
        <f>IF(X26&gt;24,AF26,AE26)</f>
        <v>#VALUE!</v>
      </c>
      <c r="AC26" s="19">
        <f t="shared" si="5"/>
        <v>76.00000000000001</v>
      </c>
      <c r="AD26" s="19">
        <f t="shared" si="6"/>
        <v>99.99999999999999</v>
      </c>
      <c r="AE26" s="91" t="e">
        <f t="shared" si="7"/>
        <v>#VALUE!</v>
      </c>
      <c r="AF26" s="91" t="e">
        <f t="shared" si="8"/>
        <v>#VALUE!</v>
      </c>
      <c r="AG26" s="91" t="e">
        <f>_xlfn.IFERROR(SUM(Y26:AB26),SUM(Y26:AA26))</f>
        <v>#DIV/0!</v>
      </c>
      <c r="AH26" s="91"/>
      <c r="AK26" s="46">
        <f>100-(N26/G26*100)</f>
        <v>0</v>
      </c>
      <c r="AL26" s="47" t="e">
        <f>100-(P26/I26*100)</f>
        <v>#VALUE!</v>
      </c>
      <c r="AM26" s="41" t="e">
        <f>IF(AND(AK26&gt;24,AL26&gt;24),(_xlfn.IFERROR(((K26/D26*100)+(M26/F26*100)+(76-((((1.76*G26-N26)/G26)*100)-100))+(76-((((1.76*I26-P26)/I26)*100)-100))),((K26/D26*100)+(M26/F26*100)+(76-((((1.76*G26-N26)/G26)*100)-100))))),(_xlfn.IFERROR(((K26/D26*100)+(M26/F26*100)+(((1.76*G26-N26)/G26)*100))+(((1.76*I26-P26)/I26)*100),((K26/D26*100)+(M26/F26*100)+(((1.76*G26-N26)/G26)*100)))))</f>
        <v>#VALUE!</v>
      </c>
      <c r="AN26" s="92" t="e">
        <f>IF(AK26&gt;24,(((K26/D26*100)+(M26/F26*100)+(76-((((1.76*G26-N26)/G26)*100)-100)))),(((K26/D26*100)+(M26/F26*100)+(((1.76*G26-N26)/G26)*100))))</f>
        <v>#DIV/0!</v>
      </c>
      <c r="AO26" s="19" t="e">
        <f>_xlfn.IFERROR(AM26,AN26)</f>
        <v>#DIV/0!</v>
      </c>
    </row>
    <row r="27" spans="1:41" s="19" customFormat="1" ht="33.75" customHeight="1" thickBot="1" thickTop="1">
      <c r="A27" s="127">
        <v>13</v>
      </c>
      <c r="B27" s="128">
        <f>SKP!B30</f>
        <v>0</v>
      </c>
      <c r="C27" s="127">
        <f>SKP!E30</f>
        <v>0</v>
      </c>
      <c r="D27" s="129">
        <f>SKP!F30</f>
        <v>0</v>
      </c>
      <c r="E27" s="130">
        <f>SKP!G30</f>
        <v>0</v>
      </c>
      <c r="F27" s="131">
        <f>SKP!H30</f>
        <v>100</v>
      </c>
      <c r="G27" s="129">
        <f>SKP!I30</f>
        <v>12</v>
      </c>
      <c r="H27" s="131" t="str">
        <f>SKP!J30</f>
        <v>Bln</v>
      </c>
      <c r="I27" s="48" t="str">
        <f>SKP!K30</f>
        <v>-</v>
      </c>
      <c r="J27" s="127">
        <f>K27*SKP!D30</f>
        <v>0</v>
      </c>
      <c r="K27" s="129"/>
      <c r="L27" s="130">
        <f>E27</f>
        <v>0</v>
      </c>
      <c r="M27" s="48">
        <v>0</v>
      </c>
      <c r="N27" s="129">
        <v>12</v>
      </c>
      <c r="O27" s="131" t="str">
        <f>H27</f>
        <v>Bln</v>
      </c>
      <c r="P27" s="132" t="s">
        <v>30</v>
      </c>
      <c r="Q27" s="109" t="e">
        <f>AG27</f>
        <v>#DIV/0!</v>
      </c>
      <c r="R27" s="109" t="e">
        <f t="shared" si="0"/>
        <v>#DIV/0!</v>
      </c>
      <c r="T27" s="19">
        <f>IF(D27&gt;0,1,0)</f>
        <v>0</v>
      </c>
      <c r="U27" s="19">
        <f>_xlfn.IFERROR(R27,0)</f>
        <v>0</v>
      </c>
      <c r="W27" s="19">
        <f t="shared" si="1"/>
        <v>0</v>
      </c>
      <c r="X27" s="45" t="e">
        <f t="shared" si="2"/>
        <v>#VALUE!</v>
      </c>
      <c r="Y27" s="19" t="e">
        <f t="shared" si="3"/>
        <v>#DIV/0!</v>
      </c>
      <c r="Z27" s="19">
        <f t="shared" si="4"/>
        <v>0</v>
      </c>
      <c r="AA27" s="41">
        <f t="shared" si="26"/>
        <v>76.00000000000001</v>
      </c>
      <c r="AB27" s="41" t="e">
        <f>IF(X27&gt;24,AF27,AE27)</f>
        <v>#VALUE!</v>
      </c>
      <c r="AC27" s="19">
        <f t="shared" si="5"/>
        <v>76.00000000000001</v>
      </c>
      <c r="AD27" s="19">
        <f t="shared" si="6"/>
        <v>99.99999999999999</v>
      </c>
      <c r="AE27" s="91" t="e">
        <f t="shared" si="7"/>
        <v>#VALUE!</v>
      </c>
      <c r="AF27" s="91" t="e">
        <f t="shared" si="8"/>
        <v>#VALUE!</v>
      </c>
      <c r="AG27" s="91" t="e">
        <f>_xlfn.IFERROR(SUM(Y27:AB27),SUM(Y27:AA27))</f>
        <v>#DIV/0!</v>
      </c>
      <c r="AH27" s="91"/>
      <c r="AK27" s="41">
        <f>100-(N27/G27*100)</f>
        <v>0</v>
      </c>
      <c r="AL27" s="42" t="e">
        <f>100-(P27/I27*100)</f>
        <v>#VALUE!</v>
      </c>
      <c r="AM27" s="41" t="e">
        <f>IF(AND(AK27&gt;24,AL27&gt;24),(_xlfn.IFERROR(((K27/D27*100)+(M27/F27*100)+(76-((((1.76*G27-N27)/G27)*100)-100))+(76-((((1.76*I27-P27)/I27)*100)-100))),((K27/D27*100)+(M27/F27*100)+(76-((((1.76*G27-N27)/G27)*100)-100))))),(_xlfn.IFERROR(((K27/D27*100)+(M27/F27*100)+(((1.76*G27-N27)/G27)*100))+(((1.76*I27-P27)/I27)*100),((K27/D27*100)+(M27/F27*100)+(((1.76*G27-N27)/G27)*100)))))</f>
        <v>#VALUE!</v>
      </c>
      <c r="AN27" s="92" t="e">
        <f>IF(AK27&gt;24,(((K27/D27*100)+(M27/F27*100)+(76-((((1.76*G27-N27)/G27)*100)-100)))),(((K27/D27*100)+(M27/F27*100)+(((1.76*G27-N27)/G27)*100))))</f>
        <v>#DIV/0!</v>
      </c>
      <c r="AO27" s="19" t="e">
        <f>_xlfn.IFERROR(AM27,AN27)</f>
        <v>#DIV/0!</v>
      </c>
    </row>
    <row r="28" spans="1:40" s="19" customFormat="1" ht="33.75" customHeight="1" thickBot="1" thickTop="1">
      <c r="A28" s="127">
        <v>14</v>
      </c>
      <c r="B28" s="128">
        <f>SKP!B31</f>
        <v>0</v>
      </c>
      <c r="C28" s="127">
        <f>SKP!E31</f>
        <v>0</v>
      </c>
      <c r="D28" s="129">
        <f>SKP!F31</f>
        <v>0</v>
      </c>
      <c r="E28" s="130">
        <f>SKP!G31</f>
        <v>0</v>
      </c>
      <c r="F28" s="131">
        <f>SKP!H31</f>
        <v>100</v>
      </c>
      <c r="G28" s="129">
        <f>SKP!I31</f>
        <v>12</v>
      </c>
      <c r="H28" s="131" t="str">
        <f>SKP!J31</f>
        <v>Bln</v>
      </c>
      <c r="I28" s="48" t="str">
        <f>SKP!K31</f>
        <v>-</v>
      </c>
      <c r="J28" s="127">
        <f>K28*SKP!D31</f>
        <v>0</v>
      </c>
      <c r="K28" s="129"/>
      <c r="L28" s="130">
        <f aca="true" t="shared" si="27" ref="L28:L34">E28</f>
        <v>0</v>
      </c>
      <c r="M28" s="48">
        <v>0</v>
      </c>
      <c r="N28" s="129">
        <v>12</v>
      </c>
      <c r="O28" s="131" t="str">
        <f aca="true" t="shared" si="28" ref="O28:O34">H28</f>
        <v>Bln</v>
      </c>
      <c r="P28" s="132" t="s">
        <v>30</v>
      </c>
      <c r="Q28" s="109" t="e">
        <f aca="true" t="shared" si="29" ref="Q28:Q34">AG28</f>
        <v>#DIV/0!</v>
      </c>
      <c r="R28" s="109" t="e">
        <f t="shared" si="0"/>
        <v>#DIV/0!</v>
      </c>
      <c r="T28" s="19">
        <f aca="true" t="shared" si="30" ref="T28:T34">IF(D28&gt;0,1,0)</f>
        <v>0</v>
      </c>
      <c r="U28" s="19">
        <f aca="true" t="shared" si="31" ref="U28:U34">_xlfn.IFERROR(R28,0)</f>
        <v>0</v>
      </c>
      <c r="W28" s="19">
        <f t="shared" si="1"/>
        <v>0</v>
      </c>
      <c r="X28" s="45" t="e">
        <f t="shared" si="2"/>
        <v>#VALUE!</v>
      </c>
      <c r="Y28" s="19" t="e">
        <f t="shared" si="3"/>
        <v>#DIV/0!</v>
      </c>
      <c r="Z28" s="19">
        <f t="shared" si="4"/>
        <v>0</v>
      </c>
      <c r="AA28" s="41">
        <f t="shared" si="26"/>
        <v>76.00000000000001</v>
      </c>
      <c r="AB28" s="41" t="e">
        <f aca="true" t="shared" si="32" ref="AB28:AB34">IF(X28&gt;24,AF28,AE28)</f>
        <v>#VALUE!</v>
      </c>
      <c r="AC28" s="19">
        <f t="shared" si="5"/>
        <v>76.00000000000001</v>
      </c>
      <c r="AD28" s="19">
        <f t="shared" si="6"/>
        <v>99.99999999999999</v>
      </c>
      <c r="AE28" s="91" t="e">
        <f t="shared" si="7"/>
        <v>#VALUE!</v>
      </c>
      <c r="AF28" s="91" t="e">
        <f t="shared" si="8"/>
        <v>#VALUE!</v>
      </c>
      <c r="AG28" s="91" t="e">
        <f aca="true" t="shared" si="33" ref="AG28:AG34">_xlfn.IFERROR(SUM(Y28:AB28),SUM(Y28:AA28))</f>
        <v>#DIV/0!</v>
      </c>
      <c r="AH28" s="91"/>
      <c r="AK28" s="41"/>
      <c r="AL28" s="42"/>
      <c r="AM28" s="41"/>
      <c r="AN28" s="92"/>
    </row>
    <row r="29" spans="1:40" s="19" customFormat="1" ht="33.75" customHeight="1" thickBot="1" thickTop="1">
      <c r="A29" s="127">
        <v>15</v>
      </c>
      <c r="B29" s="128">
        <f>SKP!B32</f>
        <v>0</v>
      </c>
      <c r="C29" s="127">
        <f>SKP!E32</f>
        <v>0</v>
      </c>
      <c r="D29" s="129">
        <f>SKP!F32</f>
        <v>0</v>
      </c>
      <c r="E29" s="130">
        <f>SKP!G32</f>
        <v>0</v>
      </c>
      <c r="F29" s="131">
        <f>SKP!H32</f>
        <v>100</v>
      </c>
      <c r="G29" s="129">
        <f>SKP!I32</f>
        <v>12</v>
      </c>
      <c r="H29" s="131" t="str">
        <f>SKP!J32</f>
        <v>Bln</v>
      </c>
      <c r="I29" s="48" t="str">
        <f>SKP!K32</f>
        <v>-</v>
      </c>
      <c r="J29" s="127">
        <f>K29*SKP!D32</f>
        <v>0</v>
      </c>
      <c r="K29" s="129"/>
      <c r="L29" s="130">
        <f t="shared" si="27"/>
        <v>0</v>
      </c>
      <c r="M29" s="48">
        <v>0</v>
      </c>
      <c r="N29" s="129">
        <v>12</v>
      </c>
      <c r="O29" s="131" t="str">
        <f t="shared" si="28"/>
        <v>Bln</v>
      </c>
      <c r="P29" s="132" t="s">
        <v>30</v>
      </c>
      <c r="Q29" s="109" t="e">
        <f t="shared" si="29"/>
        <v>#DIV/0!</v>
      </c>
      <c r="R29" s="109" t="e">
        <f t="shared" si="0"/>
        <v>#DIV/0!</v>
      </c>
      <c r="T29" s="19">
        <f t="shared" si="30"/>
        <v>0</v>
      </c>
      <c r="U29" s="19">
        <f t="shared" si="31"/>
        <v>0</v>
      </c>
      <c r="W29" s="19">
        <f t="shared" si="1"/>
        <v>0</v>
      </c>
      <c r="X29" s="45" t="e">
        <f t="shared" si="2"/>
        <v>#VALUE!</v>
      </c>
      <c r="Y29" s="19" t="e">
        <f t="shared" si="3"/>
        <v>#DIV/0!</v>
      </c>
      <c r="Z29" s="19">
        <f t="shared" si="4"/>
        <v>0</v>
      </c>
      <c r="AA29" s="41">
        <f t="shared" si="26"/>
        <v>76.00000000000001</v>
      </c>
      <c r="AB29" s="41" t="e">
        <f t="shared" si="32"/>
        <v>#VALUE!</v>
      </c>
      <c r="AC29" s="19">
        <f t="shared" si="5"/>
        <v>76.00000000000001</v>
      </c>
      <c r="AD29" s="19">
        <f t="shared" si="6"/>
        <v>99.99999999999999</v>
      </c>
      <c r="AE29" s="91" t="e">
        <f t="shared" si="7"/>
        <v>#VALUE!</v>
      </c>
      <c r="AF29" s="91" t="e">
        <f t="shared" si="8"/>
        <v>#VALUE!</v>
      </c>
      <c r="AG29" s="91" t="e">
        <f t="shared" si="33"/>
        <v>#DIV/0!</v>
      </c>
      <c r="AH29" s="91"/>
      <c r="AK29" s="41"/>
      <c r="AL29" s="42"/>
      <c r="AM29" s="41"/>
      <c r="AN29" s="92"/>
    </row>
    <row r="30" spans="1:40" s="19" customFormat="1" ht="33.75" customHeight="1" thickBot="1" thickTop="1">
      <c r="A30" s="127">
        <v>16</v>
      </c>
      <c r="B30" s="128">
        <f>SKP!B33</f>
        <v>0</v>
      </c>
      <c r="C30" s="127">
        <f>SKP!E33</f>
        <v>0</v>
      </c>
      <c r="D30" s="129">
        <f>SKP!F33</f>
        <v>0</v>
      </c>
      <c r="E30" s="130">
        <f>SKP!G33</f>
        <v>0</v>
      </c>
      <c r="F30" s="131">
        <f>SKP!H33</f>
        <v>100</v>
      </c>
      <c r="G30" s="129">
        <f>SKP!I33</f>
        <v>12</v>
      </c>
      <c r="H30" s="131" t="str">
        <f>SKP!J33</f>
        <v>Bln</v>
      </c>
      <c r="I30" s="48" t="str">
        <f>SKP!K33</f>
        <v>-</v>
      </c>
      <c r="J30" s="127">
        <f>K30*SKP!D33</f>
        <v>0</v>
      </c>
      <c r="K30" s="129"/>
      <c r="L30" s="130">
        <f t="shared" si="27"/>
        <v>0</v>
      </c>
      <c r="M30" s="48">
        <v>0</v>
      </c>
      <c r="N30" s="129">
        <v>12</v>
      </c>
      <c r="O30" s="131" t="str">
        <f t="shared" si="28"/>
        <v>Bln</v>
      </c>
      <c r="P30" s="132" t="s">
        <v>30</v>
      </c>
      <c r="Q30" s="109" t="e">
        <f t="shared" si="29"/>
        <v>#DIV/0!</v>
      </c>
      <c r="R30" s="109" t="e">
        <f t="shared" si="0"/>
        <v>#DIV/0!</v>
      </c>
      <c r="T30" s="19">
        <f t="shared" si="30"/>
        <v>0</v>
      </c>
      <c r="U30" s="19">
        <f t="shared" si="31"/>
        <v>0</v>
      </c>
      <c r="W30" s="19">
        <f t="shared" si="1"/>
        <v>0</v>
      </c>
      <c r="X30" s="45" t="e">
        <f t="shared" si="2"/>
        <v>#VALUE!</v>
      </c>
      <c r="Y30" s="19" t="e">
        <f t="shared" si="3"/>
        <v>#DIV/0!</v>
      </c>
      <c r="Z30" s="19">
        <f t="shared" si="4"/>
        <v>0</v>
      </c>
      <c r="AA30" s="41">
        <f t="shared" si="26"/>
        <v>76.00000000000001</v>
      </c>
      <c r="AB30" s="41" t="e">
        <f t="shared" si="32"/>
        <v>#VALUE!</v>
      </c>
      <c r="AC30" s="19">
        <f t="shared" si="5"/>
        <v>76.00000000000001</v>
      </c>
      <c r="AD30" s="19">
        <f t="shared" si="6"/>
        <v>99.99999999999999</v>
      </c>
      <c r="AE30" s="91" t="e">
        <f t="shared" si="7"/>
        <v>#VALUE!</v>
      </c>
      <c r="AF30" s="91" t="e">
        <f t="shared" si="8"/>
        <v>#VALUE!</v>
      </c>
      <c r="AG30" s="91" t="e">
        <f t="shared" si="33"/>
        <v>#DIV/0!</v>
      </c>
      <c r="AH30" s="91"/>
      <c r="AK30" s="41"/>
      <c r="AL30" s="42"/>
      <c r="AM30" s="41"/>
      <c r="AN30" s="92"/>
    </row>
    <row r="31" spans="1:40" s="19" customFormat="1" ht="33.75" customHeight="1" thickBot="1" thickTop="1">
      <c r="A31" s="127">
        <v>17</v>
      </c>
      <c r="B31" s="128">
        <f>SKP!B34</f>
        <v>0</v>
      </c>
      <c r="C31" s="127">
        <f>SKP!E34</f>
        <v>0</v>
      </c>
      <c r="D31" s="129">
        <f>SKP!F34</f>
        <v>0</v>
      </c>
      <c r="E31" s="130">
        <f>SKP!G34</f>
        <v>0</v>
      </c>
      <c r="F31" s="131">
        <f>SKP!H34</f>
        <v>100</v>
      </c>
      <c r="G31" s="129">
        <f>SKP!I34</f>
        <v>12</v>
      </c>
      <c r="H31" s="131" t="str">
        <f>SKP!J34</f>
        <v>Bln</v>
      </c>
      <c r="I31" s="48" t="str">
        <f>SKP!K34</f>
        <v>-</v>
      </c>
      <c r="J31" s="127">
        <f>K31*SKP!D34</f>
        <v>0</v>
      </c>
      <c r="K31" s="129"/>
      <c r="L31" s="130">
        <f t="shared" si="27"/>
        <v>0</v>
      </c>
      <c r="M31" s="48">
        <v>0</v>
      </c>
      <c r="N31" s="129">
        <v>12</v>
      </c>
      <c r="O31" s="131" t="str">
        <f t="shared" si="28"/>
        <v>Bln</v>
      </c>
      <c r="P31" s="132" t="s">
        <v>30</v>
      </c>
      <c r="Q31" s="109" t="e">
        <f t="shared" si="29"/>
        <v>#DIV/0!</v>
      </c>
      <c r="R31" s="109" t="e">
        <f t="shared" si="0"/>
        <v>#DIV/0!</v>
      </c>
      <c r="T31" s="19">
        <f t="shared" si="30"/>
        <v>0</v>
      </c>
      <c r="U31" s="19">
        <f t="shared" si="31"/>
        <v>0</v>
      </c>
      <c r="W31" s="19">
        <f t="shared" si="1"/>
        <v>0</v>
      </c>
      <c r="X31" s="45" t="e">
        <f t="shared" si="2"/>
        <v>#VALUE!</v>
      </c>
      <c r="Y31" s="19" t="e">
        <f t="shared" si="3"/>
        <v>#DIV/0!</v>
      </c>
      <c r="Z31" s="19">
        <f t="shared" si="4"/>
        <v>0</v>
      </c>
      <c r="AA31" s="41">
        <f t="shared" si="26"/>
        <v>76.00000000000001</v>
      </c>
      <c r="AB31" s="41" t="e">
        <f t="shared" si="32"/>
        <v>#VALUE!</v>
      </c>
      <c r="AC31" s="19">
        <f t="shared" si="5"/>
        <v>76.00000000000001</v>
      </c>
      <c r="AD31" s="19">
        <f t="shared" si="6"/>
        <v>99.99999999999999</v>
      </c>
      <c r="AE31" s="91" t="e">
        <f t="shared" si="7"/>
        <v>#VALUE!</v>
      </c>
      <c r="AF31" s="91" t="e">
        <f t="shared" si="8"/>
        <v>#VALUE!</v>
      </c>
      <c r="AG31" s="91" t="e">
        <f t="shared" si="33"/>
        <v>#DIV/0!</v>
      </c>
      <c r="AH31" s="91"/>
      <c r="AK31" s="41"/>
      <c r="AL31" s="42"/>
      <c r="AM31" s="41"/>
      <c r="AN31" s="92"/>
    </row>
    <row r="32" spans="1:40" s="19" customFormat="1" ht="33.75" customHeight="1" thickBot="1" thickTop="1">
      <c r="A32" s="127">
        <v>18</v>
      </c>
      <c r="B32" s="128">
        <f>SKP!B35</f>
        <v>0</v>
      </c>
      <c r="C32" s="127">
        <f>SKP!E35</f>
        <v>0</v>
      </c>
      <c r="D32" s="129">
        <f>SKP!F35</f>
        <v>0</v>
      </c>
      <c r="E32" s="130">
        <f>SKP!G35</f>
        <v>0</v>
      </c>
      <c r="F32" s="131">
        <f>SKP!H35</f>
        <v>100</v>
      </c>
      <c r="G32" s="129">
        <f>SKP!I35</f>
        <v>12</v>
      </c>
      <c r="H32" s="131" t="str">
        <f>SKP!J35</f>
        <v>Bln</v>
      </c>
      <c r="I32" s="48" t="str">
        <f>SKP!K35</f>
        <v>-</v>
      </c>
      <c r="J32" s="127">
        <f>K32*SKP!D35</f>
        <v>0</v>
      </c>
      <c r="K32" s="129"/>
      <c r="L32" s="130">
        <f t="shared" si="27"/>
        <v>0</v>
      </c>
      <c r="M32" s="48">
        <v>0</v>
      </c>
      <c r="N32" s="129">
        <v>12</v>
      </c>
      <c r="O32" s="131" t="str">
        <f t="shared" si="28"/>
        <v>Bln</v>
      </c>
      <c r="P32" s="132" t="s">
        <v>30</v>
      </c>
      <c r="Q32" s="109" t="e">
        <f t="shared" si="29"/>
        <v>#DIV/0!</v>
      </c>
      <c r="R32" s="109" t="e">
        <f t="shared" si="0"/>
        <v>#DIV/0!</v>
      </c>
      <c r="T32" s="19">
        <f t="shared" si="30"/>
        <v>0</v>
      </c>
      <c r="U32" s="19">
        <f t="shared" si="31"/>
        <v>0</v>
      </c>
      <c r="W32" s="19">
        <f t="shared" si="1"/>
        <v>0</v>
      </c>
      <c r="X32" s="45" t="e">
        <f t="shared" si="2"/>
        <v>#VALUE!</v>
      </c>
      <c r="Y32" s="19" t="e">
        <f t="shared" si="3"/>
        <v>#DIV/0!</v>
      </c>
      <c r="Z32" s="19">
        <f t="shared" si="4"/>
        <v>0</v>
      </c>
      <c r="AA32" s="41">
        <f t="shared" si="26"/>
        <v>76.00000000000001</v>
      </c>
      <c r="AB32" s="41" t="e">
        <f t="shared" si="32"/>
        <v>#VALUE!</v>
      </c>
      <c r="AC32" s="19">
        <f t="shared" si="5"/>
        <v>76.00000000000001</v>
      </c>
      <c r="AD32" s="19">
        <f t="shared" si="6"/>
        <v>99.99999999999999</v>
      </c>
      <c r="AE32" s="91" t="e">
        <f t="shared" si="7"/>
        <v>#VALUE!</v>
      </c>
      <c r="AF32" s="91" t="e">
        <f t="shared" si="8"/>
        <v>#VALUE!</v>
      </c>
      <c r="AG32" s="91" t="e">
        <f t="shared" si="33"/>
        <v>#DIV/0!</v>
      </c>
      <c r="AH32" s="91"/>
      <c r="AK32" s="41"/>
      <c r="AL32" s="42"/>
      <c r="AM32" s="41"/>
      <c r="AN32" s="92"/>
    </row>
    <row r="33" spans="1:40" s="19" customFormat="1" ht="33.75" customHeight="1" thickBot="1" thickTop="1">
      <c r="A33" s="127">
        <v>19</v>
      </c>
      <c r="B33" s="128">
        <f>SKP!B36</f>
        <v>0</v>
      </c>
      <c r="C33" s="127">
        <f>SKP!E36</f>
        <v>0</v>
      </c>
      <c r="D33" s="129">
        <f>SKP!F36</f>
        <v>0</v>
      </c>
      <c r="E33" s="130">
        <f>SKP!G36</f>
        <v>0</v>
      </c>
      <c r="F33" s="131">
        <f>SKP!H36</f>
        <v>100</v>
      </c>
      <c r="G33" s="129">
        <f>SKP!I36</f>
        <v>12</v>
      </c>
      <c r="H33" s="131" t="str">
        <f>SKP!J36</f>
        <v>Bln</v>
      </c>
      <c r="I33" s="48" t="str">
        <f>SKP!K36</f>
        <v>-</v>
      </c>
      <c r="J33" s="127">
        <f>K33*SKP!D36</f>
        <v>0</v>
      </c>
      <c r="K33" s="129"/>
      <c r="L33" s="130">
        <f t="shared" si="27"/>
        <v>0</v>
      </c>
      <c r="M33" s="48">
        <v>0</v>
      </c>
      <c r="N33" s="129">
        <v>12</v>
      </c>
      <c r="O33" s="131" t="str">
        <f t="shared" si="28"/>
        <v>Bln</v>
      </c>
      <c r="P33" s="132" t="s">
        <v>30</v>
      </c>
      <c r="Q33" s="109" t="e">
        <f t="shared" si="29"/>
        <v>#DIV/0!</v>
      </c>
      <c r="R33" s="109" t="e">
        <f t="shared" si="0"/>
        <v>#DIV/0!</v>
      </c>
      <c r="T33" s="19">
        <f t="shared" si="30"/>
        <v>0</v>
      </c>
      <c r="U33" s="19">
        <f t="shared" si="31"/>
        <v>0</v>
      </c>
      <c r="W33" s="19">
        <f t="shared" si="1"/>
        <v>0</v>
      </c>
      <c r="X33" s="45" t="e">
        <f t="shared" si="2"/>
        <v>#VALUE!</v>
      </c>
      <c r="Y33" s="19" t="e">
        <f t="shared" si="3"/>
        <v>#DIV/0!</v>
      </c>
      <c r="Z33" s="19">
        <f t="shared" si="4"/>
        <v>0</v>
      </c>
      <c r="AA33" s="41">
        <f t="shared" si="26"/>
        <v>76.00000000000001</v>
      </c>
      <c r="AB33" s="41" t="e">
        <f t="shared" si="32"/>
        <v>#VALUE!</v>
      </c>
      <c r="AC33" s="19">
        <f t="shared" si="5"/>
        <v>76.00000000000001</v>
      </c>
      <c r="AD33" s="19">
        <f t="shared" si="6"/>
        <v>99.99999999999999</v>
      </c>
      <c r="AE33" s="91" t="e">
        <f t="shared" si="7"/>
        <v>#VALUE!</v>
      </c>
      <c r="AF33" s="91" t="e">
        <f t="shared" si="8"/>
        <v>#VALUE!</v>
      </c>
      <c r="AG33" s="91" t="e">
        <f t="shared" si="33"/>
        <v>#DIV/0!</v>
      </c>
      <c r="AH33" s="91"/>
      <c r="AK33" s="41"/>
      <c r="AL33" s="42"/>
      <c r="AM33" s="41"/>
      <c r="AN33" s="92"/>
    </row>
    <row r="34" spans="1:40" s="19" customFormat="1" ht="33.75" customHeight="1" thickBot="1" thickTop="1">
      <c r="A34" s="127">
        <v>20</v>
      </c>
      <c r="B34" s="128">
        <f>SKP!B37</f>
        <v>0</v>
      </c>
      <c r="C34" s="127">
        <f>SKP!E37</f>
        <v>0</v>
      </c>
      <c r="D34" s="129">
        <f>SKP!F37</f>
        <v>0</v>
      </c>
      <c r="E34" s="130">
        <f>SKP!G37</f>
        <v>0</v>
      </c>
      <c r="F34" s="131">
        <f>SKP!H37</f>
        <v>100</v>
      </c>
      <c r="G34" s="129">
        <f>SKP!I37</f>
        <v>12</v>
      </c>
      <c r="H34" s="131" t="str">
        <f>SKP!J37</f>
        <v>Bln</v>
      </c>
      <c r="I34" s="48" t="str">
        <f>SKP!K37</f>
        <v>-</v>
      </c>
      <c r="J34" s="127">
        <f>K34*SKP!D37</f>
        <v>0</v>
      </c>
      <c r="K34" s="129"/>
      <c r="L34" s="130">
        <f t="shared" si="27"/>
        <v>0</v>
      </c>
      <c r="M34" s="48">
        <v>0</v>
      </c>
      <c r="N34" s="129">
        <v>12</v>
      </c>
      <c r="O34" s="131" t="str">
        <f t="shared" si="28"/>
        <v>Bln</v>
      </c>
      <c r="P34" s="132" t="s">
        <v>30</v>
      </c>
      <c r="Q34" s="109" t="e">
        <f t="shared" si="29"/>
        <v>#DIV/0!</v>
      </c>
      <c r="R34" s="109" t="e">
        <f t="shared" si="0"/>
        <v>#DIV/0!</v>
      </c>
      <c r="T34" s="19">
        <f t="shared" si="30"/>
        <v>0</v>
      </c>
      <c r="U34" s="19">
        <f t="shared" si="31"/>
        <v>0</v>
      </c>
      <c r="W34" s="19">
        <f t="shared" si="1"/>
        <v>0</v>
      </c>
      <c r="X34" s="45" t="e">
        <f t="shared" si="2"/>
        <v>#VALUE!</v>
      </c>
      <c r="Y34" s="19" t="e">
        <f t="shared" si="3"/>
        <v>#DIV/0!</v>
      </c>
      <c r="Z34" s="19">
        <f t="shared" si="4"/>
        <v>0</v>
      </c>
      <c r="AA34" s="41">
        <f t="shared" si="26"/>
        <v>76.00000000000001</v>
      </c>
      <c r="AB34" s="41" t="e">
        <f t="shared" si="32"/>
        <v>#VALUE!</v>
      </c>
      <c r="AC34" s="19">
        <f t="shared" si="5"/>
        <v>76.00000000000001</v>
      </c>
      <c r="AD34" s="19">
        <f t="shared" si="6"/>
        <v>99.99999999999999</v>
      </c>
      <c r="AE34" s="91" t="e">
        <f t="shared" si="7"/>
        <v>#VALUE!</v>
      </c>
      <c r="AF34" s="91" t="e">
        <f t="shared" si="8"/>
        <v>#VALUE!</v>
      </c>
      <c r="AG34" s="91" t="e">
        <f t="shared" si="33"/>
        <v>#DIV/0!</v>
      </c>
      <c r="AH34" s="91"/>
      <c r="AK34" s="41"/>
      <c r="AL34" s="42"/>
      <c r="AM34" s="41"/>
      <c r="AN34" s="92"/>
    </row>
    <row r="35" spans="1:18" ht="26.25" customHeight="1" thickBot="1" thickTop="1">
      <c r="A35" s="121"/>
      <c r="B35" s="122" t="s">
        <v>20</v>
      </c>
      <c r="C35" s="123"/>
      <c r="D35" s="200"/>
      <c r="E35" s="201"/>
      <c r="F35" s="201"/>
      <c r="G35" s="201"/>
      <c r="H35" s="201"/>
      <c r="I35" s="202"/>
      <c r="J35" s="124"/>
      <c r="K35" s="178"/>
      <c r="L35" s="179"/>
      <c r="M35" s="179"/>
      <c r="N35" s="179"/>
      <c r="O35" s="179"/>
      <c r="P35" s="180"/>
      <c r="Q35" s="125"/>
      <c r="R35" s="126"/>
    </row>
    <row r="36" spans="1:38" ht="15.75" customHeight="1" thickBot="1" thickTop="1">
      <c r="A36" s="31">
        <v>1</v>
      </c>
      <c r="B36" s="32" t="s">
        <v>100</v>
      </c>
      <c r="C36" s="32"/>
      <c r="D36" s="185"/>
      <c r="E36" s="185"/>
      <c r="F36" s="185"/>
      <c r="G36" s="185"/>
      <c r="H36" s="185"/>
      <c r="I36" s="185"/>
      <c r="J36" s="33"/>
      <c r="K36" s="186"/>
      <c r="L36" s="186"/>
      <c r="M36" s="186"/>
      <c r="N36" s="186"/>
      <c r="O36" s="186"/>
      <c r="P36" s="186"/>
      <c r="Q36" s="31"/>
      <c r="R36" s="198">
        <v>1</v>
      </c>
      <c r="Z36" s="44" t="s">
        <v>40</v>
      </c>
      <c r="AJ36" s="44" t="s">
        <v>36</v>
      </c>
      <c r="AL36" s="43"/>
    </row>
    <row r="37" spans="1:38" ht="24" thickBot="1" thickTop="1">
      <c r="A37" s="31"/>
      <c r="B37" s="32" t="s">
        <v>101</v>
      </c>
      <c r="C37" s="32"/>
      <c r="D37" s="185"/>
      <c r="E37" s="185"/>
      <c r="F37" s="185"/>
      <c r="G37" s="185"/>
      <c r="H37" s="185"/>
      <c r="I37" s="185"/>
      <c r="J37" s="33"/>
      <c r="K37" s="186"/>
      <c r="L37" s="186"/>
      <c r="M37" s="186"/>
      <c r="N37" s="186"/>
      <c r="O37" s="186"/>
      <c r="P37" s="186"/>
      <c r="Q37" s="31"/>
      <c r="R37" s="211"/>
      <c r="Z37" t="s">
        <v>41</v>
      </c>
      <c r="AJ37" t="s">
        <v>37</v>
      </c>
      <c r="AL37" s="43"/>
    </row>
    <row r="38" spans="1:38" ht="15.75" customHeight="1" thickBot="1" thickTop="1">
      <c r="A38" s="31">
        <v>2</v>
      </c>
      <c r="B38" s="32" t="s">
        <v>31</v>
      </c>
      <c r="C38" s="32"/>
      <c r="D38" s="185"/>
      <c r="E38" s="185"/>
      <c r="F38" s="185"/>
      <c r="G38" s="185"/>
      <c r="H38" s="185"/>
      <c r="I38" s="185"/>
      <c r="J38" s="33"/>
      <c r="K38" s="186"/>
      <c r="L38" s="186"/>
      <c r="M38" s="186"/>
      <c r="N38" s="186"/>
      <c r="O38" s="186"/>
      <c r="P38" s="186"/>
      <c r="Q38" s="31"/>
      <c r="R38" s="198"/>
      <c r="AL38" s="43"/>
    </row>
    <row r="39" spans="1:24" ht="15.75" customHeight="1" thickBot="1" thickTop="1">
      <c r="A39" s="31"/>
      <c r="B39" s="32" t="s">
        <v>31</v>
      </c>
      <c r="C39" s="32"/>
      <c r="D39" s="185"/>
      <c r="E39" s="185"/>
      <c r="F39" s="185"/>
      <c r="G39" s="185"/>
      <c r="H39" s="185"/>
      <c r="I39" s="185"/>
      <c r="J39" s="33"/>
      <c r="K39" s="186"/>
      <c r="L39" s="186"/>
      <c r="M39" s="186"/>
      <c r="N39" s="186"/>
      <c r="O39" s="186"/>
      <c r="P39" s="186"/>
      <c r="Q39" s="31"/>
      <c r="R39" s="199"/>
      <c r="X39" t="e">
        <f>SUM(Y27:AA27)</f>
        <v>#DIV/0!</v>
      </c>
    </row>
    <row r="40" spans="1:18" ht="15.75" customHeight="1" thickBot="1" thickTop="1">
      <c r="A40" s="34"/>
      <c r="B40" s="35"/>
      <c r="C40" s="35"/>
      <c r="D40" s="36"/>
      <c r="E40" s="36"/>
      <c r="F40" s="36"/>
      <c r="G40" s="36"/>
      <c r="H40" s="36"/>
      <c r="I40" s="36"/>
      <c r="J40" s="37"/>
      <c r="K40" s="38"/>
      <c r="L40" s="38"/>
      <c r="M40" s="38"/>
      <c r="N40" s="38"/>
      <c r="O40" s="38"/>
      <c r="P40" s="38"/>
      <c r="Q40" s="39"/>
      <c r="R40" s="40"/>
    </row>
    <row r="41" spans="1:20" ht="13.5" customHeight="1" thickTop="1">
      <c r="A41" s="187" t="s">
        <v>18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9"/>
      <c r="R41" s="110" t="e">
        <f>(SUM(U15:U34)/T41)+R36+R38</f>
        <v>#DIV/0!</v>
      </c>
      <c r="T41">
        <f>SUM(T15:T36)</f>
        <v>0</v>
      </c>
    </row>
    <row r="42" spans="1:18" ht="13.5" customHeight="1" thickBot="1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2"/>
      <c r="R42" s="26" t="e">
        <f>IF(R41&lt;=50,"(Buruk)",IF(R41&lt;=60,"(Sedang)",IF(R41&lt;=75,"(Cukup)",IF(R41&lt;=90.99,"(Baik)","(Sangat Baik)"))))</f>
        <v>#DIV/0!</v>
      </c>
    </row>
    <row r="43" ht="7.5" customHeight="1" thickTop="1"/>
    <row r="44" spans="13:18" ht="12.75">
      <c r="M44" s="175" t="s">
        <v>105</v>
      </c>
      <c r="N44" s="172"/>
      <c r="O44" s="172"/>
      <c r="P44" s="172"/>
      <c r="Q44" s="172"/>
      <c r="R44" s="172"/>
    </row>
    <row r="45" spans="13:18" ht="12.75">
      <c r="M45" s="175" t="s">
        <v>27</v>
      </c>
      <c r="N45" s="175"/>
      <c r="O45" s="175"/>
      <c r="P45" s="175"/>
      <c r="Q45" s="175"/>
      <c r="R45" s="175"/>
    </row>
    <row r="46" ht="13.5" customHeight="1"/>
    <row r="47" ht="5.25" customHeight="1"/>
    <row r="48" spans="13:18" ht="12.75">
      <c r="M48" s="193">
        <f>SKP!B44</f>
        <v>0</v>
      </c>
      <c r="N48" s="193"/>
      <c r="O48" s="193"/>
      <c r="P48" s="193"/>
      <c r="Q48" s="193"/>
      <c r="R48" s="193"/>
    </row>
    <row r="49" spans="13:18" ht="12.75">
      <c r="M49" s="177">
        <f>SKP!C45</f>
        <v>0</v>
      </c>
      <c r="N49" s="177"/>
      <c r="O49" s="177"/>
      <c r="P49" s="177"/>
      <c r="Q49" s="177"/>
      <c r="R49" s="177"/>
    </row>
  </sheetData>
  <sheetProtection/>
  <mergeCells count="53">
    <mergeCell ref="P5:R5"/>
    <mergeCell ref="R36:R37"/>
    <mergeCell ref="A10:Q10"/>
    <mergeCell ref="N14:O14"/>
    <mergeCell ref="N13:O13"/>
    <mergeCell ref="Q12:Q13"/>
    <mergeCell ref="C9:I9"/>
    <mergeCell ref="K9:O9"/>
    <mergeCell ref="K12:P12"/>
    <mergeCell ref="A12:A13"/>
    <mergeCell ref="B12:B13"/>
    <mergeCell ref="C6:I6"/>
    <mergeCell ref="J12:J13"/>
    <mergeCell ref="P9:R9"/>
    <mergeCell ref="P8:R8"/>
    <mergeCell ref="P7:R7"/>
    <mergeCell ref="C5:I5"/>
    <mergeCell ref="K6:O6"/>
    <mergeCell ref="K5:O5"/>
    <mergeCell ref="B4:I4"/>
    <mergeCell ref="C8:I8"/>
    <mergeCell ref="C7:I7"/>
    <mergeCell ref="K8:O8"/>
    <mergeCell ref="K7:O7"/>
    <mergeCell ref="K4:R4"/>
    <mergeCell ref="P6:R6"/>
    <mergeCell ref="D38:I38"/>
    <mergeCell ref="K38:P38"/>
    <mergeCell ref="D39:I39"/>
    <mergeCell ref="D35:I35"/>
    <mergeCell ref="D14:E14"/>
    <mergeCell ref="G14:H14"/>
    <mergeCell ref="K39:P39"/>
    <mergeCell ref="A1:R1"/>
    <mergeCell ref="A2:R2"/>
    <mergeCell ref="M44:R44"/>
    <mergeCell ref="M45:R45"/>
    <mergeCell ref="R12:R13"/>
    <mergeCell ref="D12:I12"/>
    <mergeCell ref="C12:C13"/>
    <mergeCell ref="R38:R39"/>
    <mergeCell ref="D37:I37"/>
    <mergeCell ref="K37:P37"/>
    <mergeCell ref="M49:R49"/>
    <mergeCell ref="K35:P35"/>
    <mergeCell ref="G13:H13"/>
    <mergeCell ref="K14:L14"/>
    <mergeCell ref="D36:I36"/>
    <mergeCell ref="K36:P36"/>
    <mergeCell ref="A41:Q42"/>
    <mergeCell ref="K13:L13"/>
    <mergeCell ref="D13:E13"/>
    <mergeCell ref="M48:R48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="55" zoomScaleNormal="55" zoomScalePageLayoutView="0" workbookViewId="0" topLeftCell="A28">
      <selection activeCell="H42" sqref="H42"/>
    </sheetView>
  </sheetViews>
  <sheetFormatPr defaultColWidth="9.140625" defaultRowHeight="12.75"/>
  <cols>
    <col min="1" max="1" width="3.8515625" style="49" customWidth="1"/>
    <col min="2" max="2" width="5.421875" style="49" customWidth="1"/>
    <col min="3" max="3" width="12.28125" style="49" customWidth="1"/>
    <col min="4" max="4" width="29.7109375" style="49" customWidth="1"/>
    <col min="5" max="5" width="3.00390625" style="49" customWidth="1"/>
    <col min="6" max="6" width="5.8515625" style="49" customWidth="1"/>
    <col min="7" max="7" width="4.8515625" style="49" customWidth="1"/>
    <col min="8" max="9" width="15.8515625" style="49" customWidth="1"/>
    <col min="10" max="10" width="3.8515625" style="49" customWidth="1"/>
    <col min="11" max="11" width="4.7109375" style="49" customWidth="1"/>
    <col min="12" max="12" width="50.28125" style="49" customWidth="1"/>
    <col min="13" max="13" width="16.140625" style="50" customWidth="1"/>
    <col min="14" max="14" width="13.140625" style="49" bestFit="1" customWidth="1"/>
    <col min="15" max="15" width="14.7109375" style="49" customWidth="1"/>
    <col min="16" max="16" width="22.421875" style="49" bestFit="1" customWidth="1"/>
    <col min="17" max="17" width="37.140625" style="49" customWidth="1"/>
    <col min="18" max="18" width="9.140625" style="49" customWidth="1"/>
    <col min="19" max="19" width="16.7109375" style="49" customWidth="1"/>
    <col min="20" max="20" width="9.140625" style="49" customWidth="1"/>
    <col min="21" max="21" width="12.421875" style="49" bestFit="1" customWidth="1"/>
    <col min="22" max="16384" width="9.140625" style="49" customWidth="1"/>
  </cols>
  <sheetData>
    <row r="1" spans="1:19" ht="22.5" customHeight="1">
      <c r="A1" s="248"/>
      <c r="B1" s="248"/>
      <c r="C1" s="248"/>
      <c r="D1" s="248"/>
      <c r="E1" s="248"/>
      <c r="F1" s="248"/>
      <c r="G1" s="248"/>
      <c r="H1" s="248"/>
      <c r="I1" s="248"/>
      <c r="S1" s="51"/>
    </row>
    <row r="2" spans="1:19" ht="15">
      <c r="A2" s="52"/>
      <c r="B2" s="53"/>
      <c r="C2" s="53"/>
      <c r="D2" s="53"/>
      <c r="E2" s="53"/>
      <c r="F2" s="53"/>
      <c r="G2" s="53"/>
      <c r="H2" s="53"/>
      <c r="I2" s="54"/>
      <c r="S2" s="51"/>
    </row>
    <row r="3" spans="1:21" ht="15">
      <c r="A3" s="55" t="s">
        <v>47</v>
      </c>
      <c r="B3" s="56"/>
      <c r="C3" s="56" t="s">
        <v>48</v>
      </c>
      <c r="G3" s="56"/>
      <c r="H3" s="56"/>
      <c r="I3" s="57"/>
      <c r="S3" s="58"/>
      <c r="U3" s="51"/>
    </row>
    <row r="4" spans="1:21" ht="15.75">
      <c r="A4" s="59"/>
      <c r="B4" s="61"/>
      <c r="C4" s="60">
        <v>1</v>
      </c>
      <c r="D4" s="61"/>
      <c r="E4" s="61"/>
      <c r="F4" s="61"/>
      <c r="G4" s="61"/>
      <c r="H4" s="61"/>
      <c r="I4" s="62"/>
      <c r="U4" s="51"/>
    </row>
    <row r="5" spans="1:21" ht="15">
      <c r="A5" s="55"/>
      <c r="B5" s="56"/>
      <c r="C5" s="118">
        <v>2</v>
      </c>
      <c r="D5" s="56"/>
      <c r="E5" s="56"/>
      <c r="F5" s="56"/>
      <c r="G5" s="56"/>
      <c r="H5" s="56"/>
      <c r="I5" s="57"/>
      <c r="U5" s="58"/>
    </row>
    <row r="6" spans="1:21" ht="15.75">
      <c r="A6" s="55"/>
      <c r="B6" s="56"/>
      <c r="C6" s="56"/>
      <c r="D6" s="56"/>
      <c r="E6" s="56"/>
      <c r="F6" s="56"/>
      <c r="G6" s="56"/>
      <c r="H6" s="56"/>
      <c r="I6" s="57"/>
      <c r="K6" s="215"/>
      <c r="L6" s="215"/>
      <c r="M6" s="215"/>
      <c r="N6" s="215"/>
      <c r="O6" s="215"/>
      <c r="S6" s="51"/>
      <c r="T6" s="51"/>
      <c r="U6" s="51"/>
    </row>
    <row r="7" spans="1:21" ht="18.75">
      <c r="A7" s="55"/>
      <c r="B7" s="56"/>
      <c r="C7" s="56"/>
      <c r="G7" s="56"/>
      <c r="H7" s="56"/>
      <c r="I7" s="57"/>
      <c r="K7" s="249" t="s">
        <v>49</v>
      </c>
      <c r="L7" s="249"/>
      <c r="M7" s="249"/>
      <c r="N7" s="249"/>
      <c r="O7" s="249"/>
      <c r="S7" s="51"/>
      <c r="T7" s="51"/>
      <c r="U7" s="51"/>
    </row>
    <row r="8" spans="1:21" ht="18.75">
      <c r="A8" s="55"/>
      <c r="B8" s="56"/>
      <c r="C8" s="56"/>
      <c r="D8" s="56"/>
      <c r="E8" s="56"/>
      <c r="F8" s="56"/>
      <c r="G8" s="56"/>
      <c r="H8" s="56"/>
      <c r="I8" s="57"/>
      <c r="K8" s="249" t="s">
        <v>50</v>
      </c>
      <c r="L8" s="249"/>
      <c r="M8" s="249"/>
      <c r="N8" s="249"/>
      <c r="O8" s="249"/>
      <c r="S8" s="51"/>
      <c r="T8" s="51"/>
      <c r="U8" s="51"/>
    </row>
    <row r="9" spans="1:21" ht="16.5" customHeight="1">
      <c r="A9" s="55"/>
      <c r="B9" s="56"/>
      <c r="C9" s="56"/>
      <c r="D9" s="56"/>
      <c r="E9" s="56"/>
      <c r="F9" s="56"/>
      <c r="G9" s="56"/>
      <c r="H9" s="56"/>
      <c r="I9" s="57"/>
      <c r="S9" s="51"/>
      <c r="T9" s="51"/>
      <c r="U9" s="51"/>
    </row>
    <row r="10" spans="1:21" ht="12.75" customHeight="1">
      <c r="A10" s="55"/>
      <c r="B10" s="56"/>
      <c r="C10" s="56"/>
      <c r="D10" s="56"/>
      <c r="E10" s="56"/>
      <c r="F10" s="56"/>
      <c r="G10" s="56"/>
      <c r="H10" s="56"/>
      <c r="I10" s="57"/>
      <c r="M10" s="49"/>
      <c r="S10" s="51"/>
      <c r="T10" s="51"/>
      <c r="U10" s="51"/>
    </row>
    <row r="11" spans="1:21" ht="15">
      <c r="A11" s="55"/>
      <c r="B11" s="56"/>
      <c r="C11" s="56"/>
      <c r="D11" s="56"/>
      <c r="E11" s="56"/>
      <c r="F11" s="56"/>
      <c r="G11" s="56"/>
      <c r="H11" s="56"/>
      <c r="I11" s="57"/>
      <c r="S11" s="51"/>
      <c r="T11" s="51"/>
      <c r="U11" s="51"/>
    </row>
    <row r="12" spans="1:15" ht="15">
      <c r="A12" s="55"/>
      <c r="B12" s="56"/>
      <c r="C12" s="56"/>
      <c r="D12" s="56"/>
      <c r="E12" s="56"/>
      <c r="F12" s="56"/>
      <c r="G12" s="56"/>
      <c r="H12" s="56"/>
      <c r="I12" s="57"/>
      <c r="K12" s="133" t="s">
        <v>111</v>
      </c>
      <c r="L12" s="133"/>
      <c r="M12" s="134" t="s">
        <v>51</v>
      </c>
      <c r="N12" s="133"/>
      <c r="O12" s="133"/>
    </row>
    <row r="13" spans="1:15" ht="15">
      <c r="A13" s="55"/>
      <c r="B13" s="56"/>
      <c r="C13" s="56"/>
      <c r="D13" s="56"/>
      <c r="E13" s="56"/>
      <c r="F13" s="56"/>
      <c r="G13" s="56"/>
      <c r="H13" s="56"/>
      <c r="I13" s="57"/>
      <c r="K13" s="133" t="s">
        <v>112</v>
      </c>
      <c r="L13" s="133"/>
      <c r="M13" s="134" t="s">
        <v>109</v>
      </c>
      <c r="N13" s="133"/>
      <c r="O13" s="133"/>
    </row>
    <row r="14" spans="1:15" ht="17.25" customHeight="1">
      <c r="A14" s="55"/>
      <c r="B14" s="56"/>
      <c r="C14" s="56"/>
      <c r="D14" s="56"/>
      <c r="E14" s="56"/>
      <c r="F14" s="56"/>
      <c r="G14" s="56"/>
      <c r="H14" s="56"/>
      <c r="I14" s="57"/>
      <c r="K14" s="250" t="s">
        <v>52</v>
      </c>
      <c r="L14" s="235" t="s">
        <v>53</v>
      </c>
      <c r="M14" s="235"/>
      <c r="N14" s="235"/>
      <c r="O14" s="235"/>
    </row>
    <row r="15" spans="1:15" ht="22.5" customHeight="1">
      <c r="A15" s="55"/>
      <c r="B15" s="56"/>
      <c r="C15" s="56"/>
      <c r="D15" s="56"/>
      <c r="E15" s="56"/>
      <c r="F15" s="56"/>
      <c r="G15" s="56"/>
      <c r="H15" s="56"/>
      <c r="I15" s="57"/>
      <c r="K15" s="250"/>
      <c r="L15" s="63" t="s">
        <v>54</v>
      </c>
      <c r="M15" s="235">
        <f>SKP!H11</f>
        <v>0</v>
      </c>
      <c r="N15" s="235"/>
      <c r="O15" s="235"/>
    </row>
    <row r="16" spans="1:15" ht="22.5" customHeight="1">
      <c r="A16" s="55"/>
      <c r="B16" s="56"/>
      <c r="C16" s="56"/>
      <c r="D16" s="56"/>
      <c r="E16" s="56"/>
      <c r="F16" s="56"/>
      <c r="G16" s="56"/>
      <c r="H16" s="56"/>
      <c r="I16" s="57"/>
      <c r="K16" s="250"/>
      <c r="L16" s="64" t="s">
        <v>55</v>
      </c>
      <c r="M16" s="235">
        <f>SKP!H12</f>
        <v>0</v>
      </c>
      <c r="N16" s="235"/>
      <c r="O16" s="235"/>
    </row>
    <row r="17" spans="1:15" ht="22.5" customHeight="1">
      <c r="A17" s="55"/>
      <c r="B17" s="56"/>
      <c r="C17" s="56"/>
      <c r="D17" s="56"/>
      <c r="E17" s="56"/>
      <c r="F17" s="56"/>
      <c r="G17" s="56"/>
      <c r="H17" s="56"/>
      <c r="I17" s="57"/>
      <c r="K17" s="250"/>
      <c r="L17" s="64" t="s">
        <v>56</v>
      </c>
      <c r="M17" s="235">
        <f>SKP!H13</f>
        <v>0</v>
      </c>
      <c r="N17" s="235"/>
      <c r="O17" s="235"/>
    </row>
    <row r="18" spans="1:15" ht="22.5" customHeight="1">
      <c r="A18" s="65"/>
      <c r="B18" s="66"/>
      <c r="C18" s="66"/>
      <c r="D18" s="66"/>
      <c r="E18" s="66"/>
      <c r="F18" s="66"/>
      <c r="G18" s="66"/>
      <c r="H18" s="66"/>
      <c r="I18" s="67"/>
      <c r="K18" s="250"/>
      <c r="L18" s="64" t="s">
        <v>57</v>
      </c>
      <c r="M18" s="235">
        <f>SKP!H14</f>
        <v>0</v>
      </c>
      <c r="N18" s="235"/>
      <c r="O18" s="235"/>
    </row>
    <row r="19" spans="1:15" ht="22.5" customHeight="1">
      <c r="A19" s="52"/>
      <c r="B19" s="53"/>
      <c r="C19" s="53"/>
      <c r="D19" s="53"/>
      <c r="E19" s="53" t="s">
        <v>58</v>
      </c>
      <c r="F19" s="245" t="s">
        <v>106</v>
      </c>
      <c r="G19" s="245"/>
      <c r="H19" s="245"/>
      <c r="I19" s="246"/>
      <c r="K19" s="250"/>
      <c r="L19" s="64" t="s">
        <v>59</v>
      </c>
      <c r="M19" s="235">
        <f>SKP!H15</f>
        <v>0</v>
      </c>
      <c r="N19" s="235"/>
      <c r="O19" s="235"/>
    </row>
    <row r="20" spans="1:15" ht="22.5" customHeight="1">
      <c r="A20" s="55"/>
      <c r="B20" s="56"/>
      <c r="C20" s="56"/>
      <c r="D20" s="56"/>
      <c r="E20" s="56"/>
      <c r="F20" s="241" t="s">
        <v>60</v>
      </c>
      <c r="G20" s="241"/>
      <c r="H20" s="241"/>
      <c r="I20" s="242"/>
      <c r="K20" s="238" t="s">
        <v>61</v>
      </c>
      <c r="L20" s="235" t="s">
        <v>62</v>
      </c>
      <c r="M20" s="235"/>
      <c r="N20" s="235"/>
      <c r="O20" s="235"/>
    </row>
    <row r="21" spans="1:15" ht="22.5" customHeight="1">
      <c r="A21" s="55"/>
      <c r="B21" s="56"/>
      <c r="C21" s="56"/>
      <c r="D21" s="56"/>
      <c r="E21" s="56"/>
      <c r="F21" s="56"/>
      <c r="G21" s="56"/>
      <c r="H21" s="56"/>
      <c r="I21" s="57"/>
      <c r="K21" s="239"/>
      <c r="L21" s="63" t="s">
        <v>54</v>
      </c>
      <c r="M21" s="235">
        <f>SKP!C11</f>
        <v>0</v>
      </c>
      <c r="N21" s="235"/>
      <c r="O21" s="235"/>
    </row>
    <row r="22" spans="1:15" ht="22.5" customHeight="1">
      <c r="A22" s="55"/>
      <c r="B22" s="56"/>
      <c r="C22" s="56"/>
      <c r="D22" s="56"/>
      <c r="E22" s="56"/>
      <c r="F22" s="241">
        <f>+M21</f>
        <v>0</v>
      </c>
      <c r="G22" s="241"/>
      <c r="H22" s="241"/>
      <c r="I22" s="242"/>
      <c r="K22" s="239"/>
      <c r="L22" s="64" t="s">
        <v>55</v>
      </c>
      <c r="M22" s="235">
        <f>SKP!C12</f>
        <v>0</v>
      </c>
      <c r="N22" s="235"/>
      <c r="O22" s="235"/>
    </row>
    <row r="23" spans="1:15" ht="22.5" customHeight="1">
      <c r="A23" s="68" t="s">
        <v>63</v>
      </c>
      <c r="B23" s="56" t="s">
        <v>107</v>
      </c>
      <c r="D23" s="56"/>
      <c r="E23" s="56"/>
      <c r="F23" s="88" t="s">
        <v>95</v>
      </c>
      <c r="G23" s="214">
        <f>+M22</f>
        <v>0</v>
      </c>
      <c r="H23" s="214"/>
      <c r="I23" s="247"/>
      <c r="K23" s="239"/>
      <c r="L23" s="64" t="s">
        <v>56</v>
      </c>
      <c r="M23" s="235">
        <f>SKP!C13</f>
        <v>0</v>
      </c>
      <c r="N23" s="235"/>
      <c r="O23" s="235"/>
    </row>
    <row r="24" spans="1:15" ht="22.5" customHeight="1">
      <c r="A24" s="55"/>
      <c r="B24" s="56" t="s">
        <v>64</v>
      </c>
      <c r="D24" s="56"/>
      <c r="E24" s="56"/>
      <c r="F24" s="56"/>
      <c r="G24" s="56"/>
      <c r="H24" s="56"/>
      <c r="I24" s="57"/>
      <c r="K24" s="239"/>
      <c r="L24" s="64" t="s">
        <v>57</v>
      </c>
      <c r="M24" s="235">
        <f>SKP!C14</f>
        <v>0</v>
      </c>
      <c r="N24" s="235"/>
      <c r="O24" s="235"/>
    </row>
    <row r="25" spans="1:15" ht="22.5" customHeight="1">
      <c r="A25" s="55"/>
      <c r="B25" s="56"/>
      <c r="C25" s="56"/>
      <c r="D25" s="56"/>
      <c r="E25" s="56"/>
      <c r="F25" s="56"/>
      <c r="G25" s="56"/>
      <c r="H25" s="56"/>
      <c r="I25" s="57"/>
      <c r="K25" s="240"/>
      <c r="L25" s="64" t="s">
        <v>59</v>
      </c>
      <c r="M25" s="235">
        <f>SKP!C15</f>
        <v>0</v>
      </c>
      <c r="N25" s="235"/>
      <c r="O25" s="235"/>
    </row>
    <row r="26" spans="1:15" ht="22.5" customHeight="1">
      <c r="A26" s="55"/>
      <c r="B26" s="56">
        <f>+M15</f>
        <v>0</v>
      </c>
      <c r="D26" s="56"/>
      <c r="E26" s="56"/>
      <c r="F26" s="56"/>
      <c r="G26" s="56"/>
      <c r="H26" s="56"/>
      <c r="I26" s="57"/>
      <c r="K26" s="238" t="s">
        <v>65</v>
      </c>
      <c r="L26" s="235" t="s">
        <v>66</v>
      </c>
      <c r="M26" s="235"/>
      <c r="N26" s="235"/>
      <c r="O26" s="235"/>
    </row>
    <row r="27" spans="1:15" ht="22.5" customHeight="1">
      <c r="A27" s="55"/>
      <c r="B27" s="56" t="s">
        <v>95</v>
      </c>
      <c r="C27" s="60">
        <f>+M16</f>
        <v>0</v>
      </c>
      <c r="E27" s="60" t="s">
        <v>67</v>
      </c>
      <c r="F27" s="241" t="s">
        <v>108</v>
      </c>
      <c r="G27" s="241"/>
      <c r="H27" s="241"/>
      <c r="I27" s="242"/>
      <c r="K27" s="239"/>
      <c r="L27" s="63" t="s">
        <v>54</v>
      </c>
      <c r="M27" s="235">
        <f>SKP!B51</f>
        <v>0</v>
      </c>
      <c r="N27" s="235"/>
      <c r="O27" s="235"/>
    </row>
    <row r="28" spans="1:15" ht="22.5" customHeight="1">
      <c r="A28" s="55"/>
      <c r="B28" s="56"/>
      <c r="C28" s="56"/>
      <c r="D28" s="56"/>
      <c r="E28" s="56"/>
      <c r="F28" s="241" t="s">
        <v>68</v>
      </c>
      <c r="G28" s="241"/>
      <c r="H28" s="241"/>
      <c r="I28" s="242"/>
      <c r="K28" s="239"/>
      <c r="L28" s="64" t="s">
        <v>55</v>
      </c>
      <c r="M28" s="235">
        <f>SKP!B52</f>
        <v>0</v>
      </c>
      <c r="N28" s="235"/>
      <c r="O28" s="235"/>
    </row>
    <row r="29" spans="1:15" ht="22.5" customHeight="1">
      <c r="A29" s="55"/>
      <c r="B29" s="56"/>
      <c r="C29" s="56"/>
      <c r="D29" s="56"/>
      <c r="E29" s="56"/>
      <c r="F29" s="56"/>
      <c r="G29" s="56"/>
      <c r="H29" s="56"/>
      <c r="I29" s="57"/>
      <c r="K29" s="239"/>
      <c r="L29" s="64" t="s">
        <v>56</v>
      </c>
      <c r="M29" s="235">
        <f>SKP!B53</f>
        <v>0</v>
      </c>
      <c r="N29" s="235"/>
      <c r="O29" s="235"/>
    </row>
    <row r="30" spans="1:15" ht="22.5" customHeight="1">
      <c r="A30" s="55"/>
      <c r="B30" s="56"/>
      <c r="C30" s="56"/>
      <c r="D30" s="56"/>
      <c r="E30" s="56"/>
      <c r="F30" s="243">
        <f>+M27</f>
        <v>0</v>
      </c>
      <c r="G30" s="243"/>
      <c r="H30" s="243"/>
      <c r="I30" s="244"/>
      <c r="K30" s="239"/>
      <c r="L30" s="64" t="s">
        <v>57</v>
      </c>
      <c r="M30" s="235">
        <f>SKP!B54</f>
        <v>0</v>
      </c>
      <c r="N30" s="235"/>
      <c r="O30" s="235"/>
    </row>
    <row r="31" spans="1:15" ht="22.5" customHeight="1">
      <c r="A31" s="65"/>
      <c r="B31" s="66"/>
      <c r="C31" s="66"/>
      <c r="D31" s="66"/>
      <c r="E31" s="66"/>
      <c r="F31" s="66" t="s">
        <v>95</v>
      </c>
      <c r="G31" s="236">
        <f>+M28</f>
        <v>0</v>
      </c>
      <c r="H31" s="236"/>
      <c r="I31" s="237"/>
      <c r="K31" s="240"/>
      <c r="L31" s="64" t="s">
        <v>59</v>
      </c>
      <c r="M31" s="235">
        <f>M25</f>
        <v>0</v>
      </c>
      <c r="N31" s="235"/>
      <c r="O31" s="235"/>
    </row>
    <row r="33" spans="1:15" ht="15.75">
      <c r="A33" s="215"/>
      <c r="B33" s="215"/>
      <c r="C33" s="215"/>
      <c r="D33" s="215"/>
      <c r="E33" s="215"/>
      <c r="F33" s="215"/>
      <c r="G33" s="215"/>
      <c r="H33" s="215"/>
      <c r="I33" s="215"/>
      <c r="K33" s="215"/>
      <c r="L33" s="215"/>
      <c r="M33" s="215"/>
      <c r="N33" s="215"/>
      <c r="O33" s="215"/>
    </row>
    <row r="34" spans="1:15" ht="15.75">
      <c r="A34" s="69"/>
      <c r="B34" s="69"/>
      <c r="C34" s="69"/>
      <c r="D34" s="69"/>
      <c r="E34" s="69"/>
      <c r="F34" s="69"/>
      <c r="G34" s="69"/>
      <c r="H34" s="69"/>
      <c r="I34" s="69"/>
      <c r="K34" s="69"/>
      <c r="L34" s="69"/>
      <c r="M34" s="69"/>
      <c r="N34" s="69"/>
      <c r="O34" s="69"/>
    </row>
    <row r="35" spans="1:15" ht="15.75">
      <c r="A35" s="69"/>
      <c r="B35" s="69"/>
      <c r="C35" s="69"/>
      <c r="D35" s="69"/>
      <c r="E35" s="69"/>
      <c r="F35" s="69"/>
      <c r="G35" s="69"/>
      <c r="H35" s="69"/>
      <c r="I35" s="69"/>
      <c r="K35" s="69"/>
      <c r="L35" s="69"/>
      <c r="M35" s="69"/>
      <c r="N35" s="69"/>
      <c r="O35" s="69"/>
    </row>
    <row r="36" spans="1:15" ht="15.75">
      <c r="A36" s="69"/>
      <c r="B36" s="69"/>
      <c r="C36" s="69"/>
      <c r="D36" s="69"/>
      <c r="E36" s="69"/>
      <c r="F36" s="69"/>
      <c r="G36" s="69"/>
      <c r="H36" s="69"/>
      <c r="I36" s="69"/>
      <c r="K36" s="69"/>
      <c r="L36" s="69"/>
      <c r="M36" s="69"/>
      <c r="N36" s="69"/>
      <c r="O36" s="69"/>
    </row>
    <row r="37" spans="1:15" ht="14.25" customHeight="1">
      <c r="A37" s="215"/>
      <c r="B37" s="215"/>
      <c r="C37" s="215"/>
      <c r="D37" s="215"/>
      <c r="E37" s="215"/>
      <c r="F37" s="215"/>
      <c r="G37" s="215"/>
      <c r="H37" s="215"/>
      <c r="I37" s="215"/>
      <c r="K37" s="215"/>
      <c r="L37" s="215"/>
      <c r="M37" s="215"/>
      <c r="N37" s="215"/>
      <c r="O37" s="215"/>
    </row>
    <row r="38" spans="1:15" ht="15.75">
      <c r="A38" s="70"/>
      <c r="B38" s="70"/>
      <c r="C38" s="70"/>
      <c r="D38" s="70"/>
      <c r="E38" s="70"/>
      <c r="F38" s="70"/>
      <c r="G38" s="70"/>
      <c r="H38" s="70"/>
      <c r="I38" s="70"/>
      <c r="J38" s="69"/>
      <c r="K38" s="70"/>
      <c r="L38" s="70"/>
      <c r="M38" s="70"/>
      <c r="N38" s="70"/>
      <c r="O38" s="70"/>
    </row>
    <row r="39" spans="1:15" ht="19.5" customHeight="1">
      <c r="A39" s="223" t="s">
        <v>69</v>
      </c>
      <c r="B39" s="85"/>
      <c r="C39" s="226" t="s">
        <v>70</v>
      </c>
      <c r="D39" s="227"/>
      <c r="E39" s="227"/>
      <c r="F39" s="227"/>
      <c r="G39" s="227"/>
      <c r="H39" s="227"/>
      <c r="I39" s="71" t="s">
        <v>71</v>
      </c>
      <c r="J39" s="60"/>
      <c r="K39" s="52" t="s">
        <v>72</v>
      </c>
      <c r="L39" s="53" t="s">
        <v>73</v>
      </c>
      <c r="M39" s="53"/>
      <c r="N39" s="53"/>
      <c r="O39" s="54"/>
    </row>
    <row r="40" spans="1:15" ht="24.75" customHeight="1">
      <c r="A40" s="224"/>
      <c r="B40" s="72"/>
      <c r="C40" s="94" t="s">
        <v>99</v>
      </c>
      <c r="D40" s="95"/>
      <c r="E40" s="233" t="e">
        <f>PENGUKURAN!R41</f>
        <v>#DIV/0!</v>
      </c>
      <c r="F40" s="234"/>
      <c r="G40" s="95" t="s">
        <v>96</v>
      </c>
      <c r="H40" s="96"/>
      <c r="I40" s="73" t="e">
        <f>E40*60%</f>
        <v>#DIV/0!</v>
      </c>
      <c r="J40" s="74"/>
      <c r="K40" s="55"/>
      <c r="L40" s="56" t="s">
        <v>74</v>
      </c>
      <c r="M40" s="56"/>
      <c r="N40" s="56"/>
      <c r="O40" s="57"/>
    </row>
    <row r="41" spans="1:15" ht="24.75" customHeight="1">
      <c r="A41" s="224"/>
      <c r="B41" s="72"/>
      <c r="C41" s="75" t="s">
        <v>75</v>
      </c>
      <c r="D41" s="64" t="s">
        <v>76</v>
      </c>
      <c r="E41" s="76"/>
      <c r="F41" s="216"/>
      <c r="G41" s="216"/>
      <c r="H41" s="77" t="str">
        <f>IF(F41&lt;=50,"Buruk",IF(F41&lt;=60,"Sedang",IF(F41&lt;=75,"Cukup",IF(F41&lt;=90.99,"Baik","Sangat Baik"))))</f>
        <v>Buruk</v>
      </c>
      <c r="I41" s="228"/>
      <c r="J41" s="56"/>
      <c r="K41" s="55"/>
      <c r="L41" s="56"/>
      <c r="M41" s="56"/>
      <c r="N41" s="56"/>
      <c r="O41" s="57"/>
    </row>
    <row r="42" spans="1:15" ht="24.75" customHeight="1">
      <c r="A42" s="224"/>
      <c r="B42" s="72"/>
      <c r="C42" s="78" t="s">
        <v>77</v>
      </c>
      <c r="D42" s="64" t="s">
        <v>78</v>
      </c>
      <c r="E42" s="76"/>
      <c r="F42" s="216"/>
      <c r="G42" s="216"/>
      <c r="H42" s="77" t="str">
        <f aca="true" t="shared" si="0" ref="H42:H48">IF(F42&lt;=50,"Buruk",IF(F42&lt;=60,"Sedang",IF(F42&lt;=75,"Cukup",IF(F42&lt;=90.99,"Baik","Sangat Baik"))))</f>
        <v>Buruk</v>
      </c>
      <c r="I42" s="229"/>
      <c r="J42" s="56"/>
      <c r="K42" s="55"/>
      <c r="L42" s="56"/>
      <c r="M42" s="56"/>
      <c r="N42" s="56"/>
      <c r="O42" s="57"/>
    </row>
    <row r="43" spans="1:15" ht="24.75" customHeight="1">
      <c r="A43" s="224"/>
      <c r="B43" s="72"/>
      <c r="C43" s="231"/>
      <c r="D43" s="64" t="s">
        <v>79</v>
      </c>
      <c r="E43" s="76"/>
      <c r="F43" s="216"/>
      <c r="G43" s="216"/>
      <c r="H43" s="77" t="str">
        <f t="shared" si="0"/>
        <v>Buruk</v>
      </c>
      <c r="I43" s="229"/>
      <c r="J43" s="56"/>
      <c r="K43" s="55"/>
      <c r="L43" s="56"/>
      <c r="M43" s="56"/>
      <c r="N43" s="56"/>
      <c r="O43" s="57"/>
    </row>
    <row r="44" spans="1:15" ht="24.75" customHeight="1">
      <c r="A44" s="224"/>
      <c r="B44" s="72"/>
      <c r="C44" s="231"/>
      <c r="D44" s="64" t="s">
        <v>80</v>
      </c>
      <c r="E44" s="76"/>
      <c r="F44" s="216"/>
      <c r="G44" s="216"/>
      <c r="H44" s="77" t="str">
        <f t="shared" si="0"/>
        <v>Buruk</v>
      </c>
      <c r="I44" s="229"/>
      <c r="J44" s="56"/>
      <c r="K44" s="55"/>
      <c r="L44" s="56"/>
      <c r="M44" s="56"/>
      <c r="N44" s="56"/>
      <c r="O44" s="57"/>
    </row>
    <row r="45" spans="1:15" ht="24.75" customHeight="1">
      <c r="A45" s="224"/>
      <c r="B45" s="72"/>
      <c r="C45" s="231"/>
      <c r="D45" s="64" t="s">
        <v>81</v>
      </c>
      <c r="E45" s="76"/>
      <c r="F45" s="216"/>
      <c r="G45" s="216"/>
      <c r="H45" s="77" t="str">
        <f t="shared" si="0"/>
        <v>Buruk</v>
      </c>
      <c r="I45" s="229"/>
      <c r="J45" s="56"/>
      <c r="K45" s="55"/>
      <c r="L45" s="56"/>
      <c r="M45" s="56"/>
      <c r="N45" s="56"/>
      <c r="O45" s="57"/>
    </row>
    <row r="46" spans="1:15" ht="24.75" customHeight="1">
      <c r="A46" s="224"/>
      <c r="B46" s="72"/>
      <c r="C46" s="231"/>
      <c r="D46" s="64" t="s">
        <v>82</v>
      </c>
      <c r="E46" s="76"/>
      <c r="F46" s="216"/>
      <c r="G46" s="216"/>
      <c r="H46" s="77" t="str">
        <f t="shared" si="0"/>
        <v>Buruk</v>
      </c>
      <c r="I46" s="229"/>
      <c r="J46" s="56"/>
      <c r="K46" s="55"/>
      <c r="L46" s="56"/>
      <c r="M46" s="56"/>
      <c r="N46" s="56"/>
      <c r="O46" s="57"/>
    </row>
    <row r="47" spans="1:15" ht="24.75" customHeight="1">
      <c r="A47" s="224"/>
      <c r="B47" s="72"/>
      <c r="C47" s="231"/>
      <c r="D47" s="64" t="s">
        <v>83</v>
      </c>
      <c r="E47" s="76"/>
      <c r="F47" s="217"/>
      <c r="G47" s="217"/>
      <c r="H47" s="79" t="s">
        <v>30</v>
      </c>
      <c r="I47" s="229"/>
      <c r="J47" s="56"/>
      <c r="K47" s="55"/>
      <c r="L47" s="56"/>
      <c r="M47" s="56"/>
      <c r="N47" s="56"/>
      <c r="O47" s="57"/>
    </row>
    <row r="48" spans="1:15" ht="24.75" customHeight="1">
      <c r="A48" s="224"/>
      <c r="B48" s="72"/>
      <c r="C48" s="231"/>
      <c r="D48" s="64" t="s">
        <v>84</v>
      </c>
      <c r="E48" s="76"/>
      <c r="F48" s="217">
        <f>F47/5</f>
        <v>0</v>
      </c>
      <c r="G48" s="217"/>
      <c r="H48" s="77" t="str">
        <f t="shared" si="0"/>
        <v>Buruk</v>
      </c>
      <c r="I48" s="230"/>
      <c r="J48" s="56"/>
      <c r="K48" s="55"/>
      <c r="L48" s="56"/>
      <c r="M48" s="56"/>
      <c r="N48" s="56"/>
      <c r="O48" s="57"/>
    </row>
    <row r="49" spans="1:15" ht="24.75" customHeight="1">
      <c r="A49" s="224"/>
      <c r="B49" s="72"/>
      <c r="C49" s="232"/>
      <c r="D49" s="94" t="s">
        <v>97</v>
      </c>
      <c r="E49" s="233">
        <f>F48</f>
        <v>0</v>
      </c>
      <c r="F49" s="234"/>
      <c r="G49" s="95" t="s">
        <v>98</v>
      </c>
      <c r="H49" s="96"/>
      <c r="I49" s="80">
        <f>E49*40%</f>
        <v>0</v>
      </c>
      <c r="J49" s="56"/>
      <c r="K49" s="55"/>
      <c r="L49" s="56"/>
      <c r="M49" s="56"/>
      <c r="N49" s="56" t="s">
        <v>85</v>
      </c>
      <c r="O49" s="57"/>
    </row>
    <row r="50" spans="1:15" ht="18" customHeight="1">
      <c r="A50" s="224"/>
      <c r="B50" s="72"/>
      <c r="C50" s="218" t="s">
        <v>86</v>
      </c>
      <c r="D50" s="219"/>
      <c r="E50" s="219"/>
      <c r="F50" s="219"/>
      <c r="G50" s="219"/>
      <c r="H50" s="219"/>
      <c r="I50" s="81" t="e">
        <f>I40+I49</f>
        <v>#DIV/0!</v>
      </c>
      <c r="J50" s="82"/>
      <c r="K50" s="65"/>
      <c r="L50" s="66"/>
      <c r="M50" s="66"/>
      <c r="N50" s="66"/>
      <c r="O50" s="67"/>
    </row>
    <row r="51" spans="1:15" ht="18" customHeight="1" thickBot="1">
      <c r="A51" s="225"/>
      <c r="B51" s="83"/>
      <c r="C51" s="220"/>
      <c r="D51" s="221"/>
      <c r="E51" s="221"/>
      <c r="F51" s="221"/>
      <c r="G51" s="221"/>
      <c r="H51" s="221"/>
      <c r="I51" s="84" t="e">
        <f>IF(I50&lt;=50,"(Buruk)",IF(I50&lt;=60,"(Sedang)",IF(I50&lt;=75,"(Cukup)",IF(I50&lt;=90.99,"(Baik)","(Sangat Baik)"))))</f>
        <v>#DIV/0!</v>
      </c>
      <c r="J51" s="82"/>
      <c r="K51" s="55"/>
      <c r="L51" s="56"/>
      <c r="M51" s="56"/>
      <c r="N51" s="56"/>
      <c r="O51" s="57"/>
    </row>
    <row r="52" spans="1:15" ht="24.75" customHeight="1" thickTop="1">
      <c r="A52" s="85" t="s">
        <v>87</v>
      </c>
      <c r="B52" s="93"/>
      <c r="C52" s="222" t="s">
        <v>88</v>
      </c>
      <c r="D52" s="222"/>
      <c r="E52" s="86"/>
      <c r="F52" s="86"/>
      <c r="G52" s="86"/>
      <c r="H52" s="53"/>
      <c r="I52" s="57"/>
      <c r="J52" s="56"/>
      <c r="K52" s="55" t="s">
        <v>89</v>
      </c>
      <c r="L52" s="56" t="s">
        <v>90</v>
      </c>
      <c r="M52" s="56"/>
      <c r="N52" s="56"/>
      <c r="O52" s="57"/>
    </row>
    <row r="53" spans="1:15" ht="15" customHeight="1">
      <c r="A53" s="55"/>
      <c r="B53" s="56"/>
      <c r="C53" s="214" t="s">
        <v>91</v>
      </c>
      <c r="D53" s="214"/>
      <c r="E53" s="60"/>
      <c r="F53" s="60"/>
      <c r="G53" s="60"/>
      <c r="H53" s="56"/>
      <c r="I53" s="57"/>
      <c r="J53" s="56"/>
      <c r="K53" s="55"/>
      <c r="L53" s="56" t="s">
        <v>92</v>
      </c>
      <c r="M53" s="56"/>
      <c r="N53" s="56"/>
      <c r="O53" s="57"/>
    </row>
    <row r="54" spans="1:15" ht="15">
      <c r="A54" s="55"/>
      <c r="B54" s="56"/>
      <c r="C54" s="56"/>
      <c r="D54" s="56"/>
      <c r="E54" s="56"/>
      <c r="F54" s="56"/>
      <c r="G54" s="60"/>
      <c r="H54" s="56"/>
      <c r="I54" s="57"/>
      <c r="J54" s="56"/>
      <c r="K54" s="55"/>
      <c r="L54" s="56"/>
      <c r="M54" s="56"/>
      <c r="N54" s="56"/>
      <c r="O54" s="57"/>
    </row>
    <row r="55" spans="1:15" ht="15">
      <c r="A55" s="55"/>
      <c r="B55" s="56"/>
      <c r="C55" s="56"/>
      <c r="D55" s="56"/>
      <c r="E55" s="56"/>
      <c r="F55" s="56"/>
      <c r="G55" s="60"/>
      <c r="H55" s="56"/>
      <c r="I55" s="57"/>
      <c r="J55" s="56"/>
      <c r="K55" s="55"/>
      <c r="L55" s="56"/>
      <c r="M55" s="56"/>
      <c r="N55" s="56"/>
      <c r="O55" s="57"/>
    </row>
    <row r="56" spans="1:15" ht="15">
      <c r="A56" s="55"/>
      <c r="B56" s="56"/>
      <c r="C56" s="56"/>
      <c r="D56" s="56"/>
      <c r="E56" s="56"/>
      <c r="F56" s="56"/>
      <c r="G56" s="60"/>
      <c r="H56" s="56"/>
      <c r="I56" s="57"/>
      <c r="J56" s="56"/>
      <c r="K56" s="55"/>
      <c r="L56" s="56"/>
      <c r="M56" s="56"/>
      <c r="N56" s="56"/>
      <c r="O56" s="57"/>
    </row>
    <row r="57" spans="1:15" ht="15">
      <c r="A57" s="55"/>
      <c r="B57" s="56"/>
      <c r="C57" s="56"/>
      <c r="D57" s="56"/>
      <c r="E57" s="56"/>
      <c r="F57" s="56"/>
      <c r="G57" s="60"/>
      <c r="H57" s="56"/>
      <c r="I57" s="57"/>
      <c r="J57" s="56"/>
      <c r="K57" s="55"/>
      <c r="L57" s="56"/>
      <c r="M57" s="56"/>
      <c r="N57" s="56"/>
      <c r="O57" s="57"/>
    </row>
    <row r="58" spans="1:15" ht="15">
      <c r="A58" s="55"/>
      <c r="B58" s="56"/>
      <c r="C58" s="56"/>
      <c r="D58" s="56"/>
      <c r="E58" s="56"/>
      <c r="F58" s="56"/>
      <c r="G58" s="60"/>
      <c r="H58" s="56"/>
      <c r="I58" s="57"/>
      <c r="J58" s="56"/>
      <c r="K58" s="55"/>
      <c r="L58" s="56"/>
      <c r="M58" s="56"/>
      <c r="N58" s="56"/>
      <c r="O58" s="57"/>
    </row>
    <row r="59" spans="1:15" ht="15">
      <c r="A59" s="55"/>
      <c r="B59" s="56"/>
      <c r="C59" s="56"/>
      <c r="D59" s="56"/>
      <c r="E59" s="56"/>
      <c r="F59" s="56"/>
      <c r="G59" s="60"/>
      <c r="H59" s="56"/>
      <c r="I59" s="57"/>
      <c r="J59" s="56"/>
      <c r="K59" s="55"/>
      <c r="L59" s="56"/>
      <c r="M59" s="56"/>
      <c r="N59" s="56"/>
      <c r="O59" s="57"/>
    </row>
    <row r="60" spans="1:15" ht="15">
      <c r="A60" s="55"/>
      <c r="B60" s="56"/>
      <c r="C60" s="56"/>
      <c r="D60" s="56"/>
      <c r="E60" s="56"/>
      <c r="F60" s="56"/>
      <c r="G60" s="60"/>
      <c r="H60" s="56"/>
      <c r="I60" s="57"/>
      <c r="J60" s="56"/>
      <c r="K60" s="55"/>
      <c r="L60" s="56"/>
      <c r="M60" s="56"/>
      <c r="O60" s="57"/>
    </row>
    <row r="61" spans="1:15" ht="15">
      <c r="A61" s="55"/>
      <c r="B61" s="56"/>
      <c r="C61" s="56"/>
      <c r="D61" s="56"/>
      <c r="E61" s="56"/>
      <c r="F61" s="56"/>
      <c r="G61" s="60"/>
      <c r="H61" s="56"/>
      <c r="I61" s="57"/>
      <c r="J61" s="56"/>
      <c r="K61" s="55"/>
      <c r="L61" s="56"/>
      <c r="M61" s="56"/>
      <c r="N61" s="56"/>
      <c r="O61" s="57"/>
    </row>
    <row r="62" spans="1:15" ht="15">
      <c r="A62" s="55"/>
      <c r="B62" s="56"/>
      <c r="C62" s="56"/>
      <c r="D62" s="56"/>
      <c r="E62" s="56"/>
      <c r="F62" s="56"/>
      <c r="G62" s="60"/>
      <c r="H62" s="56"/>
      <c r="I62" s="57"/>
      <c r="J62" s="56"/>
      <c r="K62" s="68"/>
      <c r="L62" s="56"/>
      <c r="M62" s="56"/>
      <c r="N62" s="56"/>
      <c r="O62" s="57"/>
    </row>
    <row r="63" spans="1:15" ht="15">
      <c r="A63" s="55"/>
      <c r="B63" s="56"/>
      <c r="C63" s="56"/>
      <c r="D63" s="56"/>
      <c r="E63" s="56"/>
      <c r="F63" s="56"/>
      <c r="G63" s="60"/>
      <c r="H63" s="56"/>
      <c r="I63" s="57"/>
      <c r="J63" s="56"/>
      <c r="K63" s="55"/>
      <c r="L63" s="56"/>
      <c r="M63" s="56"/>
      <c r="N63" s="56"/>
      <c r="O63" s="57"/>
    </row>
    <row r="64" spans="1:15" ht="15">
      <c r="A64" s="55"/>
      <c r="B64" s="56"/>
      <c r="C64" s="56"/>
      <c r="D64" s="56"/>
      <c r="E64" s="56"/>
      <c r="F64" s="56"/>
      <c r="G64" s="60"/>
      <c r="H64" s="56"/>
      <c r="I64" s="57"/>
      <c r="J64" s="56"/>
      <c r="K64" s="55"/>
      <c r="L64" s="56"/>
      <c r="M64" s="56"/>
      <c r="N64" s="56"/>
      <c r="O64" s="57"/>
    </row>
    <row r="65" spans="1:15" ht="15">
      <c r="A65" s="55"/>
      <c r="B65" s="56"/>
      <c r="D65" s="56"/>
      <c r="E65" s="56"/>
      <c r="F65" s="56"/>
      <c r="G65" s="60"/>
      <c r="H65" s="56"/>
      <c r="I65" s="57"/>
      <c r="J65" s="56"/>
      <c r="K65" s="55"/>
      <c r="L65" s="56"/>
      <c r="M65" s="56"/>
      <c r="N65" s="56"/>
      <c r="O65" s="57"/>
    </row>
    <row r="66" spans="1:15" ht="15">
      <c r="A66" s="55"/>
      <c r="B66" s="56"/>
      <c r="C66" s="56"/>
      <c r="D66" s="56"/>
      <c r="E66" s="56"/>
      <c r="F66" s="56"/>
      <c r="G66" s="60"/>
      <c r="H66" s="56"/>
      <c r="I66" s="57"/>
      <c r="J66" s="56"/>
      <c r="K66" s="55"/>
      <c r="L66" s="56"/>
      <c r="M66" s="56"/>
      <c r="N66" s="56"/>
      <c r="O66" s="57"/>
    </row>
    <row r="67" spans="1:15" ht="15">
      <c r="A67" s="55"/>
      <c r="B67" s="56"/>
      <c r="C67" s="56" t="s">
        <v>93</v>
      </c>
      <c r="D67" s="56"/>
      <c r="E67" s="56"/>
      <c r="F67" s="56"/>
      <c r="G67" s="60"/>
      <c r="H67" s="56"/>
      <c r="I67" s="57"/>
      <c r="J67" s="56"/>
      <c r="K67" s="55"/>
      <c r="L67" s="56"/>
      <c r="M67" s="56"/>
      <c r="N67" s="56" t="s">
        <v>85</v>
      </c>
      <c r="O67" s="57"/>
    </row>
    <row r="68" spans="1:15" ht="15">
      <c r="A68" s="55"/>
      <c r="B68" s="56"/>
      <c r="C68" s="56"/>
      <c r="D68" s="56"/>
      <c r="E68" s="56"/>
      <c r="F68" s="56"/>
      <c r="G68" s="60"/>
      <c r="H68" s="56"/>
      <c r="I68" s="57"/>
      <c r="J68" s="56"/>
      <c r="K68" s="55"/>
      <c r="L68" s="56"/>
      <c r="M68" s="56"/>
      <c r="N68" s="56"/>
      <c r="O68" s="57"/>
    </row>
    <row r="69" spans="1:15" ht="15">
      <c r="A69" s="65"/>
      <c r="B69" s="66"/>
      <c r="C69" s="66"/>
      <c r="D69" s="66"/>
      <c r="E69" s="66"/>
      <c r="F69" s="66"/>
      <c r="G69" s="87"/>
      <c r="H69" s="66"/>
      <c r="I69" s="67"/>
      <c r="J69" s="56"/>
      <c r="K69" s="65"/>
      <c r="L69" s="66"/>
      <c r="M69" s="66"/>
      <c r="N69" s="66"/>
      <c r="O69" s="67"/>
    </row>
    <row r="70" ht="15">
      <c r="R70" s="50"/>
    </row>
    <row r="71" spans="1:15" ht="15.75">
      <c r="A71" s="215"/>
      <c r="B71" s="215"/>
      <c r="C71" s="215"/>
      <c r="D71" s="215"/>
      <c r="E71" s="215"/>
      <c r="F71" s="215"/>
      <c r="G71" s="215"/>
      <c r="H71" s="215"/>
      <c r="I71" s="215"/>
      <c r="J71" s="69"/>
      <c r="K71" s="215"/>
      <c r="L71" s="215"/>
      <c r="M71" s="215"/>
      <c r="N71" s="215"/>
      <c r="O71" s="215"/>
    </row>
    <row r="72" ht="15">
      <c r="R72" s="50"/>
    </row>
    <row r="73" ht="15">
      <c r="R73" s="50"/>
    </row>
    <row r="74" ht="15">
      <c r="R74" s="50"/>
    </row>
  </sheetData>
  <sheetProtection/>
  <mergeCells count="56">
    <mergeCell ref="A1:I1"/>
    <mergeCell ref="K6:O6"/>
    <mergeCell ref="K7:O7"/>
    <mergeCell ref="K8:O8"/>
    <mergeCell ref="K14:K19"/>
    <mergeCell ref="L14:O14"/>
    <mergeCell ref="M15:O15"/>
    <mergeCell ref="M16:O16"/>
    <mergeCell ref="M17:O17"/>
    <mergeCell ref="M18:O18"/>
    <mergeCell ref="F19:I19"/>
    <mergeCell ref="M19:O19"/>
    <mergeCell ref="F20:I20"/>
    <mergeCell ref="K20:K25"/>
    <mergeCell ref="L20:O20"/>
    <mergeCell ref="M21:O21"/>
    <mergeCell ref="F22:I22"/>
    <mergeCell ref="M22:O22"/>
    <mergeCell ref="G23:I23"/>
    <mergeCell ref="M23:O23"/>
    <mergeCell ref="M24:O24"/>
    <mergeCell ref="M25:O25"/>
    <mergeCell ref="K26:K31"/>
    <mergeCell ref="L26:O26"/>
    <mergeCell ref="F27:I27"/>
    <mergeCell ref="M27:O27"/>
    <mergeCell ref="F28:I28"/>
    <mergeCell ref="M28:O28"/>
    <mergeCell ref="M29:O29"/>
    <mergeCell ref="F30:I30"/>
    <mergeCell ref="E40:F40"/>
    <mergeCell ref="E49:F49"/>
    <mergeCell ref="M30:O30"/>
    <mergeCell ref="G31:I31"/>
    <mergeCell ref="M31:O31"/>
    <mergeCell ref="A33:I33"/>
    <mergeCell ref="K33:O33"/>
    <mergeCell ref="A37:I37"/>
    <mergeCell ref="K37:O37"/>
    <mergeCell ref="F41:G41"/>
    <mergeCell ref="I41:I48"/>
    <mergeCell ref="F42:G42"/>
    <mergeCell ref="C43:C49"/>
    <mergeCell ref="F43:G43"/>
    <mergeCell ref="F44:G44"/>
    <mergeCell ref="F45:G45"/>
    <mergeCell ref="C53:D53"/>
    <mergeCell ref="A71:I71"/>
    <mergeCell ref="K71:O71"/>
    <mergeCell ref="F46:G46"/>
    <mergeCell ref="F47:G47"/>
    <mergeCell ref="F48:G48"/>
    <mergeCell ref="C50:H51"/>
    <mergeCell ref="C52:D52"/>
    <mergeCell ref="A39:A51"/>
    <mergeCell ref="C39:H39"/>
  </mergeCells>
  <printOptions horizontalCentered="1" verticalCentered="1"/>
  <pageMargins left="0.2" right="0.2" top="0.25" bottom="0.25" header="0.3" footer="0.3"/>
  <pageSetup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bkn</dc:creator>
  <cp:keywords/>
  <dc:description/>
  <cp:lastModifiedBy>iwan</cp:lastModifiedBy>
  <cp:lastPrinted>2016-04-21T08:04:43Z</cp:lastPrinted>
  <dcterms:created xsi:type="dcterms:W3CDTF">2010-10-07T03:41:24Z</dcterms:created>
  <dcterms:modified xsi:type="dcterms:W3CDTF">2019-05-07T08:04:32Z</dcterms:modified>
  <cp:category/>
  <cp:version/>
  <cp:contentType/>
  <cp:contentStatus/>
</cp:coreProperties>
</file>